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4926" windowWidth="24303" windowHeight="4977" activeTab="0"/>
  </bookViews>
  <sheets>
    <sheet name="2016,0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<sst xmlns="http://schemas.openxmlformats.org/spreadsheetml/2006/main" count="271" uniqueCount="187">
  <si>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</si>
  <si>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</si>
  <si>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</si>
  <si>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</si>
  <si>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</si>
  <si>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</si>
  <si>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</si>
  <si>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</si>
  <si>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</si>
  <si>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</si>
  <si>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</si>
  <si>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</si>
  <si>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</si>
  <si>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</si>
  <si>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</si>
  <si>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</si>
  <si>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</si>
  <si>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</si>
  <si>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</si>
  <si>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</si>
  <si>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</si>
  <si>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</si>
  <si>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</si>
  <si>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</si>
  <si>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</si>
  <si>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</si>
  <si>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</si>
  <si>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</si>
  <si>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</si>
  <si>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</si>
  <si>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</si>
  <si>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</si>
  <si>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</si>
  <si>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</si>
  <si>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</si>
  <si>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</si>
  <si>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</si>
  <si>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</si>
  <si>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</si>
  <si>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</si>
  <si>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</si>
  <si>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</si>
  <si>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</si>
  <si>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</si>
  <si>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</si>
  <si>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</si>
  <si>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</si>
  <si>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</si>
  <si>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</si>
  <si>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</si>
  <si>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</si>
  <si>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</si>
  <si>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</si>
  <si>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</si>
  <si>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</si>
  <si>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</si>
  <si>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</si>
  <si>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</si>
  <si>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</si>
  <si>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</si>
  <si>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</si>
  <si>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</si>
  <si>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</si>
  <si>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</si>
  <si>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</si>
  <si>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</si>
  <si>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</si>
  <si>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</si>
  <si>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</si>
  <si>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</si>
  <si>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</si>
  <si>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</si>
  <si>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</si>
  <si>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</si>
  <si>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</si>
  <si>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</si>
  <si>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</si>
  <si>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</si>
  <si>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</si>
  <si>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</si>
  <si>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</si>
  <si>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</si>
  <si>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</si>
  <si>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</si>
  <si>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</si>
  <si>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</si>
  <si>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</si>
  <si>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</si>
  <si>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</si>
  <si>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</si>
  <si>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</si>
  <si>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</si>
  <si>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</si>
  <si>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</si>
  <si>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</si>
  <si>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</si>
  <si>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</si>
  <si>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</si>
  <si>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</si>
  <si>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</si>
  <si>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</si>
  <si>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</si>
  <si>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</si>
  <si>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</si>
  <si>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</si>
  <si>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</si>
  <si>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</si>
  <si>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</si>
  <si>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</si>
  <si>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</si>
  <si>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</si>
  <si>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</si>
  <si>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</si>
  <si>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</si>
  <si>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</si>
  <si>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</si>
  <si>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</si>
  <si>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</si>
  <si>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</si>
  <si>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</si>
  <si>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</si>
  <si>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</si>
  <si>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</si>
  <si>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</si>
  <si>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</si>
  <si>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</si>
  <si>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</si>
  <si>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</si>
  <si>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</si>
  <si>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</si>
  <si>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</si>
  <si>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</si>
  <si>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r>
      <t>T</t>
    </r>
    <r>
      <rPr>
        <vertAlign val="subscript"/>
        <sz val="12"/>
        <color indexed="8"/>
        <rFont val="Times New Roman"/>
        <family val="1"/>
      </rPr>
      <t>HG,KD</t>
    </r>
  </si>
  <si>
    <r>
      <t>T</t>
    </r>
    <r>
      <rPr>
        <vertAlign val="subscript"/>
        <sz val="12"/>
        <color indexed="8"/>
        <rFont val="Times New Roman"/>
        <family val="1"/>
      </rPr>
      <t>HT,KD</t>
    </r>
  </si>
  <si>
    <r>
      <t>T</t>
    </r>
    <r>
      <rPr>
        <vertAlign val="superscript"/>
        <sz val="12"/>
        <color indexed="8"/>
        <rFont val="Times New Roman"/>
        <family val="1"/>
      </rPr>
      <t>1</t>
    </r>
    <r>
      <rPr>
        <vertAlign val="subscript"/>
        <sz val="12"/>
        <color indexed="8"/>
        <rFont val="Times New Roman"/>
        <family val="1"/>
      </rPr>
      <t>HS,PD</t>
    </r>
  </si>
  <si>
    <r>
      <t>Praėjusį mėnesį savuose šaltiniuose faktiškai pagamintas</t>
    </r>
    <r>
      <rPr>
        <sz val="8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>šilumos kiekis</t>
    </r>
  </si>
  <si>
    <r>
      <t>T</t>
    </r>
    <r>
      <rPr>
        <vertAlign val="superscript"/>
        <sz val="12"/>
        <color indexed="8"/>
        <rFont val="Times New Roman"/>
        <family val="1"/>
      </rPr>
      <t>2</t>
    </r>
    <r>
      <rPr>
        <vertAlign val="subscript"/>
        <sz val="12"/>
        <color indexed="8"/>
        <rFont val="Times New Roman"/>
        <family val="1"/>
      </rPr>
      <t>HS,PD</t>
    </r>
  </si>
  <si>
    <r>
      <t>MAŽMENINIO APTARNAVIMO KAINA </t>
    </r>
    <r>
      <rPr>
        <b/>
        <sz val="12"/>
        <color indexed="8"/>
        <rFont val="Times New Roman"/>
        <family val="1"/>
      </rPr>
      <t>(KAINOS DEDAMOSIOS)</t>
    </r>
  </si>
  <si>
    <r>
      <t>T</t>
    </r>
    <r>
      <rPr>
        <vertAlign val="superscript"/>
        <sz val="12"/>
        <color indexed="8"/>
        <rFont val="Times New Roman"/>
        <family val="1"/>
      </rPr>
      <t>1</t>
    </r>
    <r>
      <rPr>
        <vertAlign val="subscript"/>
        <sz val="12"/>
        <color indexed="8"/>
        <rFont val="Times New Roman"/>
        <family val="1"/>
      </rPr>
      <t>HT,PD</t>
    </r>
  </si>
  <si>
    <r>
      <t>T</t>
    </r>
    <r>
      <rPr>
        <vertAlign val="subscript"/>
        <sz val="12"/>
        <color indexed="8"/>
        <rFont val="Times New Roman"/>
        <family val="1"/>
      </rPr>
      <t>HT,PD</t>
    </r>
  </si>
  <si>
    <r>
      <t>T</t>
    </r>
    <r>
      <rPr>
        <vertAlign val="subscript"/>
        <sz val="12"/>
        <color indexed="8"/>
        <rFont val="Times New Roman"/>
        <family val="1"/>
      </rPr>
      <t>HT</t>
    </r>
    <r>
      <rPr>
        <sz val="12"/>
        <color indexed="8"/>
        <rFont val="Times New Roman"/>
        <family val="1"/>
      </rPr>
      <t> = T</t>
    </r>
    <r>
      <rPr>
        <vertAlign val="subscript"/>
        <sz val="12"/>
        <color indexed="8"/>
        <rFont val="Times New Roman"/>
        <family val="1"/>
      </rPr>
      <t>HT,PD </t>
    </r>
    <r>
      <rPr>
        <sz val="12"/>
        <color indexed="8"/>
        <rFont val="Times New Roman"/>
        <family val="1"/>
      </rPr>
      <t>+ T</t>
    </r>
    <r>
      <rPr>
        <vertAlign val="subscript"/>
        <sz val="12"/>
        <color indexed="8"/>
        <rFont val="Times New Roman"/>
        <family val="1"/>
      </rPr>
      <t>HT,KD</t>
    </r>
  </si>
  <si>
    <r>
      <t>šilumos perdavimo vienanarė kaina</t>
    </r>
    <r>
      <rPr>
        <sz val="12"/>
        <color indexed="10"/>
        <rFont val="Times New Roman"/>
        <family val="1"/>
      </rPr>
      <t> </t>
    </r>
    <r>
      <rPr>
        <sz val="12"/>
        <color indexed="8"/>
        <rFont val="Times New Roman"/>
        <family val="1"/>
      </rPr>
      <t>(kainos dedamosios) atitinkamai vartotojų grupei</t>
    </r>
    <r>
      <rPr>
        <sz val="12"/>
        <color indexed="10"/>
        <rFont val="Times New Roman"/>
        <family val="1"/>
      </rPr>
      <t> </t>
    </r>
    <r>
      <rPr>
        <sz val="12"/>
        <color indexed="8"/>
        <rFont val="Times New Roman"/>
        <family val="1"/>
      </rPr>
      <t>(2.1.1. +2.1.2.)</t>
    </r>
  </si>
  <si>
    <r>
      <t>T</t>
    </r>
    <r>
      <rPr>
        <vertAlign val="subscript"/>
        <sz val="12"/>
        <color indexed="8"/>
        <rFont val="Times New Roman"/>
        <family val="1"/>
      </rPr>
      <t>H,KD</t>
    </r>
  </si>
  <si>
    <r>
      <t>T</t>
    </r>
    <r>
      <rPr>
        <vertAlign val="superscript"/>
        <sz val="12"/>
        <color indexed="8"/>
        <rFont val="Times New Roman"/>
        <family val="1"/>
      </rPr>
      <t>1</t>
    </r>
    <r>
      <rPr>
        <vertAlign val="subscript"/>
        <sz val="12"/>
        <color indexed="8"/>
        <rFont val="Times New Roman"/>
        <family val="1"/>
      </rPr>
      <t>H,PD</t>
    </r>
  </si>
  <si>
    <r>
      <t>T</t>
    </r>
    <r>
      <rPr>
        <vertAlign val="subscript"/>
        <sz val="12"/>
        <color indexed="8"/>
        <rFont val="Times New Roman"/>
        <family val="1"/>
      </rPr>
      <t>H,PD</t>
    </r>
  </si>
  <si>
    <r>
      <t>T</t>
    </r>
    <r>
      <rPr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>=T</t>
    </r>
    <r>
      <rPr>
        <vertAlign val="subscript"/>
        <sz val="12"/>
        <color indexed="8"/>
        <rFont val="Times New Roman"/>
        <family val="1"/>
      </rPr>
      <t>H,PD</t>
    </r>
    <r>
      <rPr>
        <sz val="12"/>
        <color indexed="8"/>
        <rFont val="Times New Roman"/>
        <family val="1"/>
      </rPr>
      <t> +T</t>
    </r>
    <r>
      <rPr>
        <vertAlign val="subscript"/>
        <sz val="12"/>
        <color indexed="8"/>
        <rFont val="Times New Roman"/>
        <family val="1"/>
      </rPr>
      <t>H,KD</t>
    </r>
  </si>
  <si>
    <r>
      <t>šilumos (produkto) gamybos (įsigijimo) vienanarė kaina</t>
    </r>
    <r>
      <rPr>
        <b/>
        <sz val="12"/>
        <color indexed="8"/>
        <rFont val="Times New Roman"/>
        <family val="1"/>
      </rPr>
      <t>(kainos dedamosios) atitinkamai vartotojų grupei</t>
    </r>
    <r>
      <rPr>
        <b/>
        <sz val="12"/>
        <color indexed="8"/>
        <rFont val="Times New Roman"/>
        <family val="1"/>
      </rPr>
      <t> </t>
    </r>
  </si>
  <si>
    <r>
      <t>Eur/t</t>
    </r>
    <r>
      <rPr>
        <vertAlign val="subscript"/>
        <sz val="12"/>
        <color indexed="8"/>
        <rFont val="Times New Roman"/>
        <family val="1"/>
      </rPr>
      <t>ne</t>
    </r>
    <r>
      <rPr>
        <sz val="12"/>
        <color indexed="8"/>
        <rFont val="Times New Roman"/>
        <family val="1"/>
      </rPr>
      <t> arba Eur/MWh</t>
    </r>
  </si>
  <si>
    <r>
      <t>šilumos </t>
    </r>
    <r>
      <rPr>
        <i/>
        <sz val="12"/>
        <color indexed="8"/>
        <rFont val="Times New Roman"/>
        <family val="1"/>
      </rPr>
      <t>(produkto)</t>
    </r>
    <r>
      <rPr>
        <sz val="12"/>
        <color indexed="10"/>
        <rFont val="Times New Roman"/>
        <family val="1"/>
      </rPr>
      <t> </t>
    </r>
    <r>
      <rPr>
        <sz val="12"/>
        <color indexed="8"/>
        <rFont val="Times New Roman"/>
        <family val="1"/>
      </rPr>
      <t>gamybos savo šaltiniuose kainos kintamoji dedamoji</t>
    </r>
  </si>
  <si>
    <r>
      <t>šilumos </t>
    </r>
    <r>
      <rPr>
        <i/>
        <sz val="12"/>
        <color indexed="8"/>
        <rFont val="Times New Roman"/>
        <family val="1"/>
      </rPr>
      <t>(produkto) </t>
    </r>
    <r>
      <rPr>
        <sz val="12"/>
        <color indexed="8"/>
        <rFont val="Times New Roman"/>
        <family val="1"/>
      </rPr>
      <t>gamybos savo šaltiniuose kainos kintamoji dedamoji</t>
    </r>
  </si>
  <si>
    <r>
      <t>T</t>
    </r>
    <r>
      <rPr>
        <vertAlign val="subscript"/>
        <sz val="12"/>
        <color indexed="8"/>
        <rFont val="Times New Roman"/>
        <family val="1"/>
      </rPr>
      <t>HG,PD</t>
    </r>
  </si>
  <si>
    <r>
      <t>šilumos</t>
    </r>
    <r>
      <rPr>
        <sz val="12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(produkto)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gamybos savo šaltiniuose kainos pastovioji dedamoji</t>
    </r>
  </si>
  <si>
    <r>
      <t>T</t>
    </r>
    <r>
      <rPr>
        <vertAlign val="subscript"/>
        <sz val="12"/>
        <color indexed="8"/>
        <rFont val="Times New Roman"/>
        <family val="1"/>
      </rPr>
      <t>HG</t>
    </r>
    <r>
      <rPr>
        <sz val="12"/>
        <color indexed="8"/>
        <rFont val="Times New Roman"/>
        <family val="1"/>
      </rPr>
      <t> = T</t>
    </r>
    <r>
      <rPr>
        <vertAlign val="subscript"/>
        <sz val="12"/>
        <color indexed="8"/>
        <rFont val="Times New Roman"/>
        <family val="1"/>
      </rPr>
      <t>HG,PD</t>
    </r>
    <r>
      <rPr>
        <sz val="12"/>
        <color indexed="8"/>
        <rFont val="Times New Roman"/>
        <family val="1"/>
      </rPr>
      <t> + T</t>
    </r>
    <r>
      <rPr>
        <vertAlign val="subscript"/>
        <sz val="12"/>
        <color indexed="8"/>
        <rFont val="Times New Roman"/>
        <family val="1"/>
      </rPr>
      <t>HG,KD</t>
    </r>
  </si>
  <si>
    <r>
      <t>šilumos (produkto) gamybos savo šaltiniuose vienanarė kaina </t>
    </r>
    <r>
      <rPr>
        <b/>
        <sz val="12"/>
        <color indexed="8"/>
        <rFont val="Times New Roman"/>
        <family val="1"/>
      </rPr>
      <t>(kainos dedamosios) </t>
    </r>
    <r>
      <rPr>
        <sz val="12"/>
        <color indexed="8"/>
        <rFont val="Times New Roman"/>
        <family val="1"/>
      </rPr>
      <t>(1.1.1.+</t>
    </r>
    <r>
      <rPr>
        <sz val="12"/>
        <color indexed="8"/>
        <rFont val="Times New Roman"/>
        <family val="1"/>
      </rPr>
      <t>1.1.2.)</t>
    </r>
  </si>
  <si>
    <t>1.2. 2.</t>
  </si>
  <si>
    <t>Malkinė mediena</t>
  </si>
  <si>
    <t>Akmens anglis</t>
  </si>
  <si>
    <r>
      <t>Eur/t</t>
    </r>
    <r>
      <rPr>
        <vertAlign val="subscript"/>
        <sz val="12"/>
        <rFont val="Times New Roman"/>
        <family val="1"/>
      </rPr>
      <t>ne</t>
    </r>
    <r>
      <rPr>
        <sz val="12"/>
        <rFont val="Times New Roman"/>
        <family val="1"/>
      </rPr>
      <t> arba Eur/MWh</t>
    </r>
  </si>
  <si>
    <r>
      <t xml:space="preserve">T </t>
    </r>
    <r>
      <rPr>
        <vertAlign val="subscript"/>
        <sz val="12"/>
        <color indexed="8"/>
        <rFont val="Times New Roman"/>
        <family val="1"/>
      </rPr>
      <t>HS,PD</t>
    </r>
  </si>
  <si>
    <t xml:space="preserve">Panevėžio rajono savivaldybė </t>
  </si>
  <si>
    <t>(8-45) 43 99 77</t>
  </si>
  <si>
    <t xml:space="preserve">                                                        -</t>
  </si>
  <si>
    <t>1.2.5.</t>
  </si>
  <si>
    <t>1.2.5.1.</t>
  </si>
  <si>
    <t>1.2.5.2.</t>
  </si>
  <si>
    <t>1.2.5.3.</t>
  </si>
  <si>
    <r>
      <t>Medienos kilmės biokuras (skiedra)</t>
    </r>
    <r>
      <rPr>
        <sz val="12"/>
        <rFont val="Times New Roman"/>
        <family val="1"/>
      </rPr>
      <t>*</t>
    </r>
  </si>
  <si>
    <t>Medžio granulės*</t>
  </si>
  <si>
    <t>Direktorius</t>
  </si>
  <si>
    <t>Vaidas Virbalas</t>
  </si>
  <si>
    <t>kuro žaliavos pirkimo kaina (su transportavimu)</t>
  </si>
  <si>
    <r>
      <t>APSKAIČIUOTA ŠILUMOS VIENANARĖ KAINA (KAINOS DEDAMOSIOS) </t>
    </r>
    <r>
      <rPr>
        <sz val="12"/>
        <rFont val="Times New Roman"/>
        <family val="1"/>
      </rPr>
      <t>(1.4. + 2.1. + 3.1. + 4.)</t>
    </r>
  </si>
  <si>
    <r>
      <t>T</t>
    </r>
    <r>
      <rPr>
        <vertAlign val="subscript"/>
        <sz val="11"/>
        <color indexed="8"/>
        <rFont val="Times New Roman"/>
        <family val="1"/>
      </rPr>
      <t>HG,KD</t>
    </r>
    <r>
      <rPr>
        <sz val="11"/>
        <color indexed="8"/>
        <rFont val="Times New Roman"/>
        <family val="1"/>
      </rPr>
      <t xml:space="preserve"> = 0,21+ ((10384 x </t>
    </r>
    <r>
      <rPr>
        <sz val="12"/>
        <color indexed="8"/>
        <rFont val="Times New Roman"/>
        <family val="1"/>
      </rPr>
      <t>pHG</t>
    </r>
    <r>
      <rPr>
        <sz val="8"/>
        <color indexed="8"/>
        <rFont val="Times New Roman"/>
        <family val="1"/>
      </rPr>
      <t>,d</t>
    </r>
    <r>
      <rPr>
        <sz val="11"/>
        <color indexed="8"/>
        <rFont val="Times New Roman"/>
        <family val="1"/>
      </rPr>
      <t>) + (406,5x pHG, med b) + (267 x pHG, med) + (201 x pHG, gr) + (107 x pHG, a)) / (19 x 10000)</t>
    </r>
  </si>
  <si>
    <r>
      <t>T</t>
    </r>
    <r>
      <rPr>
        <vertAlign val="subscript"/>
        <sz val="11"/>
        <color indexed="8"/>
        <rFont val="Times New Roman"/>
        <family val="1"/>
      </rPr>
      <t>HT,KD</t>
    </r>
    <r>
      <rPr>
        <sz val="11"/>
        <color indexed="8"/>
        <rFont val="Times New Roman"/>
        <family val="1"/>
      </rPr>
      <t xml:space="preserve"> = 0,1 + (2,4 x 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) /16,6</t>
    </r>
  </si>
  <si>
    <t xml:space="preserve">Sprendimas, kuriuo nustatytos šilumos kainos dedamosios:  </t>
  </si>
  <si>
    <t xml:space="preserve">                                                                                       VKEKK    2017 m. balandžio 14 d.   nutarimas  Nr. O3-114</t>
  </si>
  <si>
    <t>transportavimo kaina ( prie žaliavos, kartu),  akcizas 6,35</t>
  </si>
  <si>
    <t>transportavimo kaina (Baltpool paslauga)</t>
  </si>
  <si>
    <t>transportavimo kaina  (Baltpool paslauga)</t>
  </si>
  <si>
    <t>kuro žaliavos pirkimo kaina (taikoma vidutinė rinkos )</t>
  </si>
  <si>
    <t xml:space="preserve">supjovimo, skaldymo, sukrovimo kaina  (57,66 Eur/tne  ) </t>
  </si>
  <si>
    <t>Galutinė šilumos vienanarė kaina (su PVM 9 proc.)</t>
  </si>
  <si>
    <t>A.Štarolienė</t>
  </si>
  <si>
    <t>finansininko pavad.</t>
  </si>
  <si>
    <t>audrone.staroliene@velziokomunalinis.lt</t>
  </si>
  <si>
    <t xml:space="preserve"> 2018-04-18</t>
  </si>
  <si>
    <t xml:space="preserve">                    ŠILUMOS KAINOS SKAIČIAVIMAS  2017 METŲ GEGUŽĖS  MĖNESIUI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</si>
</sst>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6" fillId="0" borderId="0" xfId="53" applyFont="1" applyBorder="1" applyAlignment="1" applyProtection="1">
      <alignment/>
      <protection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14" fontId="5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4" fillId="0" borderId="11" xfId="53" applyFont="1" applyBorder="1" applyAlignment="1" applyProtection="1">
      <alignment horizontal="center"/>
      <protection/>
    </xf>
    <xf numFmtId="14" fontId="5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0" fillId="33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vertical="center"/>
    </xf>
    <xf numFmtId="2" fontId="64" fillId="33" borderId="11" xfId="0" applyNumberFormat="1" applyFont="1" applyFill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2" fontId="12" fillId="33" borderId="11" xfId="0" applyNumberFormat="1" applyFont="1" applyFill="1" applyBorder="1" applyAlignment="1">
      <alignment vertical="center"/>
    </xf>
    <xf numFmtId="0" fontId="60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/>
    </xf>
    <xf numFmtId="2" fontId="64" fillId="33" borderId="12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55" fillId="0" borderId="0" xfId="0" applyFont="1" applyAlignment="1">
      <alignment/>
    </xf>
    <xf numFmtId="0" fontId="62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61" fillId="0" borderId="0" xfId="0" applyFont="1" applyAlignment="1">
      <alignment horizontal="center" wrapText="1"/>
    </xf>
    <xf numFmtId="2" fontId="63" fillId="0" borderId="11" xfId="0" applyNumberFormat="1" applyFont="1" applyBorder="1" applyAlignment="1">
      <alignment/>
    </xf>
    <xf numFmtId="2" fontId="64" fillId="33" borderId="11" xfId="0" applyNumberFormat="1" applyFont="1" applyFill="1" applyBorder="1" applyAlignment="1">
      <alignment vertical="center"/>
    </xf>
    <xf numFmtId="2" fontId="64" fillId="33" borderId="11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6" fillId="34" borderId="11" xfId="0" applyNumberFormat="1" applyFont="1" applyFill="1" applyBorder="1" applyAlignment="1">
      <alignment vertical="center"/>
    </xf>
    <xf numFmtId="0" fontId="66" fillId="34" borderId="0" xfId="0" applyFont="1" applyFill="1" applyAlignment="1">
      <alignment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vertical="center"/>
    </xf>
    <xf numFmtId="0" fontId="4" fillId="0" borderId="11" xfId="53" applyBorder="1" applyAlignment="1" applyProtection="1">
      <alignment horizontal="justify" vertical="justify"/>
      <protection/>
    </xf>
    <xf numFmtId="17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>
      <alignment vertical="center"/>
    </xf>
    <xf numFmtId="2" fontId="12" fillId="34" borderId="11" xfId="0" applyNumberFormat="1" applyFont="1" applyFill="1" applyBorder="1" applyAlignment="1">
      <alignment vertical="center"/>
    </xf>
    <xf numFmtId="0" fontId="59" fillId="0" borderId="0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vertical="center"/>
    </xf>
    <xf numFmtId="2" fontId="64" fillId="33" borderId="11" xfId="0" applyNumberFormat="1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lziokomunalinis.lt" TargetMode="External" /><Relationship Id="rId2" Type="http://schemas.openxmlformats.org/officeDocument/2006/relationships/hyperlink" Target="http://www.velziokomunalinis.lt/" TargetMode="External" /><Relationship Id="rId3" Type="http://schemas.openxmlformats.org/officeDocument/2006/relationships/hyperlink" Target="mailto:audrone.staroliene@velziokomunalinis.l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76">
      <selection activeCell="D17" sqref="D17"/>
    </sheetView>
  </sheetViews>
  <sheetFormatPr defaultColWidth="9.140625" defaultRowHeight="15"/>
  <cols>
    <col min="1" max="1" width="8.7109375" style="14" customWidth="1"/>
    <col min="2" max="2" width="53.28125" style="14" customWidth="1"/>
    <col min="3" max="3" width="31.8515625" style="14" customWidth="1"/>
    <col min="4" max="4" width="32.28125" style="14" customWidth="1"/>
    <col min="5" max="5" width="26.28125" style="14" customWidth="1"/>
    <col min="6" max="9" width="9.140625" style="14" customWidth="1"/>
    <col min="10" max="10" width="16.421875" style="14" customWidth="1"/>
    <col min="11" max="16384" width="9.140625" style="14" customWidth="1"/>
  </cols>
  <sheetData>
    <row r="1" spans="1:5" ht="14.25">
      <c r="A1" s="8"/>
      <c r="B1" s="8"/>
      <c r="C1" s="8"/>
      <c r="D1" s="71" t="s">
        <v>14</v>
      </c>
      <c r="E1" s="71"/>
    </row>
    <row r="2" spans="1:5" ht="14.25">
      <c r="A2" s="8"/>
      <c r="B2" s="8"/>
      <c r="C2" s="8"/>
      <c r="D2" s="71" t="s">
        <v>130</v>
      </c>
      <c r="E2" s="71"/>
    </row>
    <row r="3" spans="1:5" ht="14.25">
      <c r="A3" s="8"/>
      <c r="B3" s="8"/>
      <c r="C3" s="8"/>
      <c r="D3" s="72" t="s">
        <v>116</v>
      </c>
      <c r="E3" s="72"/>
    </row>
    <row r="4" spans="1:5" ht="14.25">
      <c r="A4" s="8"/>
      <c r="B4" s="8"/>
      <c r="C4" s="8"/>
      <c r="D4" s="71" t="s">
        <v>15</v>
      </c>
      <c r="E4" s="71"/>
    </row>
    <row r="5" spans="1:5" ht="9.75" customHeight="1">
      <c r="A5" s="8"/>
      <c r="B5" s="8"/>
      <c r="C5" s="8"/>
      <c r="D5" s="8"/>
      <c r="E5" s="8"/>
    </row>
    <row r="6" spans="1:5" ht="15" customHeight="1">
      <c r="A6" s="15"/>
      <c r="B6" s="1" t="s">
        <v>0</v>
      </c>
      <c r="C6" s="2"/>
      <c r="D6" s="3" t="s">
        <v>1</v>
      </c>
      <c r="E6" s="4"/>
    </row>
    <row r="7" spans="1:5" ht="15" customHeight="1">
      <c r="A7" s="15"/>
      <c r="B7" s="1" t="s">
        <v>2</v>
      </c>
      <c r="C7" s="10" t="s">
        <v>3</v>
      </c>
      <c r="D7" s="3" t="s">
        <v>4</v>
      </c>
      <c r="E7" s="11" t="s">
        <v>182</v>
      </c>
    </row>
    <row r="8" spans="1:5" ht="15" customHeight="1">
      <c r="A8" s="15"/>
      <c r="B8" s="5" t="s">
        <v>5</v>
      </c>
      <c r="C8" s="6">
        <v>168967899</v>
      </c>
      <c r="D8" s="3" t="s">
        <v>6</v>
      </c>
      <c r="E8" s="11" t="s">
        <v>183</v>
      </c>
    </row>
    <row r="9" spans="1:5" ht="15" customHeight="1">
      <c r="A9" s="15"/>
      <c r="B9" s="1" t="s">
        <v>7</v>
      </c>
      <c r="C9" s="6" t="s">
        <v>8</v>
      </c>
      <c r="D9" s="3" t="s">
        <v>9</v>
      </c>
      <c r="E9" s="11" t="s">
        <v>160</v>
      </c>
    </row>
    <row r="10" spans="1:5" ht="15" customHeight="1">
      <c r="A10" s="15"/>
      <c r="B10" s="1" t="s">
        <v>9</v>
      </c>
      <c r="C10" s="6">
        <v>37060174000</v>
      </c>
      <c r="D10" s="3" t="s">
        <v>10</v>
      </c>
      <c r="E10" s="11"/>
    </row>
    <row r="11" spans="1:5" ht="28.5" customHeight="1">
      <c r="A11" s="15"/>
      <c r="B11" s="5" t="s">
        <v>10</v>
      </c>
      <c r="C11" s="6"/>
      <c r="D11" s="3" t="s">
        <v>11</v>
      </c>
      <c r="E11" s="67" t="s">
        <v>184</v>
      </c>
    </row>
    <row r="12" spans="1:5" ht="15" customHeight="1">
      <c r="A12" s="15"/>
      <c r="B12" s="1" t="s">
        <v>12</v>
      </c>
      <c r="C12" s="16" t="s">
        <v>131</v>
      </c>
      <c r="D12" s="2"/>
      <c r="E12" s="11"/>
    </row>
    <row r="13" spans="1:5" ht="15" customHeight="1">
      <c r="A13" s="15"/>
      <c r="B13" s="1" t="s">
        <v>11</v>
      </c>
      <c r="C13" s="16" t="s">
        <v>13</v>
      </c>
      <c r="D13" s="2"/>
      <c r="E13" s="11"/>
    </row>
    <row r="14" spans="1:5" ht="14.25">
      <c r="A14" s="7"/>
      <c r="B14" s="12"/>
      <c r="C14" s="12"/>
      <c r="D14" s="12"/>
      <c r="E14" s="8"/>
    </row>
    <row r="15" spans="1:5" ht="14.25">
      <c r="A15" s="9" t="s">
        <v>115</v>
      </c>
      <c r="B15" s="73" t="s">
        <v>186</v>
      </c>
      <c r="C15" s="73"/>
      <c r="D15" s="73"/>
      <c r="E15" s="73"/>
    </row>
    <row r="16" spans="1:5" ht="14.25">
      <c r="A16" s="9"/>
      <c r="B16" s="9"/>
      <c r="C16" s="17" t="s">
        <v>185</v>
      </c>
      <c r="D16" s="9"/>
      <c r="E16" s="8"/>
    </row>
    <row r="17" spans="1:5" ht="14.25">
      <c r="A17" s="9"/>
      <c r="B17" s="9"/>
      <c r="C17" s="13" t="s">
        <v>117</v>
      </c>
      <c r="D17" s="9"/>
      <c r="E17" s="8"/>
    </row>
    <row r="18" spans="1:5" ht="14.25">
      <c r="A18" s="9"/>
      <c r="B18" s="9"/>
      <c r="C18" s="18"/>
      <c r="D18" s="9"/>
      <c r="E18" s="8"/>
    </row>
    <row r="19" spans="1:5" ht="14.25">
      <c r="A19" s="9" t="s">
        <v>16</v>
      </c>
      <c r="B19" s="9"/>
      <c r="C19" s="9"/>
      <c r="D19" s="9"/>
      <c r="E19" s="19"/>
    </row>
    <row r="20" spans="1:5" ht="14.25">
      <c r="A20" s="20" t="s">
        <v>17</v>
      </c>
      <c r="B20" s="12"/>
      <c r="C20" s="12"/>
      <c r="D20" s="12"/>
      <c r="E20" s="8"/>
    </row>
    <row r="21" spans="1:5" ht="14.25">
      <c r="A21" s="20"/>
      <c r="B21" s="12"/>
      <c r="C21" s="12"/>
      <c r="D21" s="12"/>
      <c r="E21" s="8"/>
    </row>
    <row r="22" spans="1:5" ht="14.25">
      <c r="A22" s="12" t="s">
        <v>174</v>
      </c>
      <c r="B22" s="12"/>
      <c r="C22" s="12"/>
      <c r="D22" s="12"/>
      <c r="E22" s="8"/>
    </row>
    <row r="23" spans="1:5" ht="14.25" customHeight="1">
      <c r="A23" s="74" t="s">
        <v>175</v>
      </c>
      <c r="B23" s="74"/>
      <c r="C23" s="74"/>
      <c r="D23" s="74"/>
      <c r="E23" s="74"/>
    </row>
    <row r="24" spans="1:5" ht="15.75">
      <c r="A24" s="25" t="s">
        <v>18</v>
      </c>
      <c r="B24" s="25" t="s">
        <v>2</v>
      </c>
      <c r="C24" s="25" t="s">
        <v>19</v>
      </c>
      <c r="D24" s="25" t="s">
        <v>20</v>
      </c>
      <c r="E24" s="25" t="s">
        <v>21</v>
      </c>
    </row>
    <row r="25" spans="1:6" ht="15.75">
      <c r="A25" s="44">
        <v>1</v>
      </c>
      <c r="B25" s="44">
        <v>2</v>
      </c>
      <c r="C25" s="44">
        <v>3</v>
      </c>
      <c r="D25" s="44">
        <v>4</v>
      </c>
      <c r="E25" s="44"/>
      <c r="F25" s="50"/>
    </row>
    <row r="26" spans="1:5" ht="15.75">
      <c r="A26" s="25" t="s">
        <v>22</v>
      </c>
      <c r="B26" s="75" t="s">
        <v>23</v>
      </c>
      <c r="C26" s="75"/>
      <c r="D26" s="75"/>
      <c r="E26" s="75"/>
    </row>
    <row r="27" spans="1:5" ht="31.5">
      <c r="A27" s="44" t="s">
        <v>24</v>
      </c>
      <c r="B27" s="26" t="s">
        <v>153</v>
      </c>
      <c r="C27" s="44" t="s">
        <v>25</v>
      </c>
      <c r="D27" s="44" t="s">
        <v>152</v>
      </c>
      <c r="E27" s="41">
        <f>E28+E29</f>
        <v>4.818810231578947</v>
      </c>
    </row>
    <row r="28" spans="1:5" ht="33.75" customHeight="1">
      <c r="A28" s="44" t="s">
        <v>26</v>
      </c>
      <c r="B28" s="47" t="s">
        <v>151</v>
      </c>
      <c r="C28" s="44" t="s">
        <v>25</v>
      </c>
      <c r="D28" s="44" t="s">
        <v>150</v>
      </c>
      <c r="E28" s="40">
        <v>1.59</v>
      </c>
    </row>
    <row r="29" spans="1:10" ht="39.75" customHeight="1">
      <c r="A29" s="76" t="s">
        <v>27</v>
      </c>
      <c r="B29" s="27" t="s">
        <v>149</v>
      </c>
      <c r="C29" s="44" t="s">
        <v>25</v>
      </c>
      <c r="D29" s="28" t="s">
        <v>132</v>
      </c>
      <c r="E29" s="40">
        <f>0.21+((10384*E35)+(406.5*E51)+(267*E39)+(201*E43)+(107*E47))/(19*10000)</f>
        <v>3.2288102315789473</v>
      </c>
      <c r="J29" s="58"/>
    </row>
    <row r="30" spans="1:10" ht="57.75">
      <c r="A30" s="76"/>
      <c r="B30" s="47" t="s">
        <v>148</v>
      </c>
      <c r="C30" s="44" t="s">
        <v>28</v>
      </c>
      <c r="D30" s="29" t="s">
        <v>172</v>
      </c>
      <c r="E30" s="46"/>
      <c r="J30" s="59"/>
    </row>
    <row r="31" spans="1:10" ht="15.75">
      <c r="A31" s="44" t="s">
        <v>29</v>
      </c>
      <c r="B31" s="77" t="s">
        <v>30</v>
      </c>
      <c r="C31" s="77"/>
      <c r="D31" s="77"/>
      <c r="E31" s="77"/>
      <c r="J31" s="58"/>
    </row>
    <row r="32" spans="1:10" ht="15.75">
      <c r="A32" s="44" t="s">
        <v>31</v>
      </c>
      <c r="B32" s="52" t="s">
        <v>118</v>
      </c>
      <c r="C32" s="78"/>
      <c r="D32" s="78"/>
      <c r="E32" s="78"/>
      <c r="J32" s="58"/>
    </row>
    <row r="33" spans="1:10" ht="16.5">
      <c r="A33" s="44" t="s">
        <v>32</v>
      </c>
      <c r="B33" s="48" t="s">
        <v>33</v>
      </c>
      <c r="C33" s="44" t="s">
        <v>147</v>
      </c>
      <c r="D33" s="44" t="s">
        <v>34</v>
      </c>
      <c r="E33" s="46">
        <v>20.14</v>
      </c>
      <c r="J33" s="58"/>
    </row>
    <row r="34" spans="1:10" ht="16.5">
      <c r="A34" s="44" t="s">
        <v>35</v>
      </c>
      <c r="B34" s="48" t="s">
        <v>36</v>
      </c>
      <c r="C34" s="44" t="s">
        <v>147</v>
      </c>
      <c r="D34" s="44" t="s">
        <v>34</v>
      </c>
      <c r="E34" s="46">
        <v>12.94</v>
      </c>
      <c r="J34" s="58"/>
    </row>
    <row r="35" spans="1:10" ht="16.5">
      <c r="A35" s="44" t="s">
        <v>37</v>
      </c>
      <c r="B35" s="48" t="s">
        <v>38</v>
      </c>
      <c r="C35" s="44" t="s">
        <v>147</v>
      </c>
      <c r="D35" s="44" t="s">
        <v>34</v>
      </c>
      <c r="E35" s="42">
        <f>E33+E34</f>
        <v>33.08</v>
      </c>
      <c r="J35" s="58"/>
    </row>
    <row r="36" spans="1:10" ht="15.75">
      <c r="A36" s="44" t="s">
        <v>154</v>
      </c>
      <c r="B36" s="52" t="s">
        <v>155</v>
      </c>
      <c r="C36" s="46"/>
      <c r="D36" s="46"/>
      <c r="E36" s="46"/>
      <c r="J36" s="60"/>
    </row>
    <row r="37" spans="1:10" ht="16.5">
      <c r="A37" s="44" t="s">
        <v>119</v>
      </c>
      <c r="B37" s="48" t="s">
        <v>170</v>
      </c>
      <c r="C37" s="44" t="s">
        <v>147</v>
      </c>
      <c r="D37" s="44" t="s">
        <v>34</v>
      </c>
      <c r="E37" s="40">
        <v>175.74</v>
      </c>
      <c r="J37" s="59"/>
    </row>
    <row r="38" spans="1:10" ht="16.5">
      <c r="A38" s="44" t="s">
        <v>120</v>
      </c>
      <c r="B38" s="48" t="s">
        <v>180</v>
      </c>
      <c r="C38" s="44" t="s">
        <v>147</v>
      </c>
      <c r="D38" s="44" t="s">
        <v>34</v>
      </c>
      <c r="E38" s="40">
        <v>57.66</v>
      </c>
      <c r="J38" s="59"/>
    </row>
    <row r="39" spans="1:5" ht="16.5">
      <c r="A39" s="44" t="s">
        <v>121</v>
      </c>
      <c r="B39" s="48" t="s">
        <v>38</v>
      </c>
      <c r="C39" s="44" t="s">
        <v>147</v>
      </c>
      <c r="D39" s="44" t="s">
        <v>34</v>
      </c>
      <c r="E39" s="41">
        <f>E37+E38</f>
        <v>233.4</v>
      </c>
    </row>
    <row r="40" spans="1:5" ht="15.75">
      <c r="A40" s="31" t="s">
        <v>122</v>
      </c>
      <c r="B40" s="53" t="s">
        <v>167</v>
      </c>
      <c r="C40" s="33"/>
      <c r="D40" s="33"/>
      <c r="E40" s="33"/>
    </row>
    <row r="41" spans="1:5" ht="16.5">
      <c r="A41" s="31" t="s">
        <v>123</v>
      </c>
      <c r="B41" s="32" t="s">
        <v>179</v>
      </c>
      <c r="C41" s="31" t="s">
        <v>157</v>
      </c>
      <c r="D41" s="31" t="s">
        <v>34</v>
      </c>
      <c r="E41" s="34">
        <v>338.57</v>
      </c>
    </row>
    <row r="42" spans="1:5" ht="16.5">
      <c r="A42" s="31" t="s">
        <v>124</v>
      </c>
      <c r="B42" s="32" t="s">
        <v>177</v>
      </c>
      <c r="C42" s="31" t="s">
        <v>157</v>
      </c>
      <c r="D42" s="31" t="s">
        <v>34</v>
      </c>
      <c r="E42" s="34">
        <v>0.61</v>
      </c>
    </row>
    <row r="43" spans="1:5" ht="16.5">
      <c r="A43" s="31" t="s">
        <v>125</v>
      </c>
      <c r="B43" s="32" t="s">
        <v>38</v>
      </c>
      <c r="C43" s="31" t="s">
        <v>157</v>
      </c>
      <c r="D43" s="31" t="s">
        <v>34</v>
      </c>
      <c r="E43" s="43">
        <f>E41+E42</f>
        <v>339.18</v>
      </c>
    </row>
    <row r="44" spans="1:5" ht="15.75">
      <c r="A44" s="31" t="s">
        <v>126</v>
      </c>
      <c r="B44" s="53" t="s">
        <v>156</v>
      </c>
      <c r="C44" s="33"/>
      <c r="D44" s="33"/>
      <c r="E44" s="33"/>
    </row>
    <row r="45" spans="1:5" ht="16.5">
      <c r="A45" s="31" t="s">
        <v>127</v>
      </c>
      <c r="B45" s="32" t="s">
        <v>33</v>
      </c>
      <c r="C45" s="31" t="s">
        <v>157</v>
      </c>
      <c r="D45" s="31" t="s">
        <v>34</v>
      </c>
      <c r="E45" s="69">
        <v>180.37</v>
      </c>
    </row>
    <row r="46" spans="1:5" ht="16.5">
      <c r="A46" s="31" t="s">
        <v>128</v>
      </c>
      <c r="B46" s="32" t="s">
        <v>176</v>
      </c>
      <c r="C46" s="31" t="s">
        <v>157</v>
      </c>
      <c r="D46" s="31" t="s">
        <v>34</v>
      </c>
      <c r="E46" s="69">
        <v>6.35</v>
      </c>
    </row>
    <row r="47" spans="1:5" ht="16.5">
      <c r="A47" s="31" t="s">
        <v>129</v>
      </c>
      <c r="B47" s="32" t="s">
        <v>38</v>
      </c>
      <c r="C47" s="31" t="s">
        <v>157</v>
      </c>
      <c r="D47" s="31" t="s">
        <v>34</v>
      </c>
      <c r="E47" s="70">
        <f>E45+E46</f>
        <v>186.72</v>
      </c>
    </row>
    <row r="48" spans="1:5" ht="15.75">
      <c r="A48" s="31" t="s">
        <v>162</v>
      </c>
      <c r="B48" s="53" t="s">
        <v>166</v>
      </c>
      <c r="C48" s="31"/>
      <c r="D48" s="31"/>
      <c r="E48" s="43"/>
    </row>
    <row r="49" spans="1:5" ht="16.5">
      <c r="A49" s="31" t="s">
        <v>163</v>
      </c>
      <c r="B49" s="32" t="s">
        <v>179</v>
      </c>
      <c r="C49" s="31" t="s">
        <v>157</v>
      </c>
      <c r="D49" s="31" t="s">
        <v>34</v>
      </c>
      <c r="E49" s="34">
        <v>195.206</v>
      </c>
    </row>
    <row r="50" spans="1:5" ht="16.5">
      <c r="A50" s="31" t="s">
        <v>164</v>
      </c>
      <c r="B50" s="32" t="s">
        <v>178</v>
      </c>
      <c r="C50" s="31" t="s">
        <v>157</v>
      </c>
      <c r="D50" s="31" t="s">
        <v>34</v>
      </c>
      <c r="E50" s="34">
        <v>0.61</v>
      </c>
    </row>
    <row r="51" spans="1:5" ht="16.5">
      <c r="A51" s="31" t="s">
        <v>165</v>
      </c>
      <c r="B51" s="32" t="s">
        <v>38</v>
      </c>
      <c r="C51" s="31" t="s">
        <v>157</v>
      </c>
      <c r="D51" s="31" t="s">
        <v>34</v>
      </c>
      <c r="E51" s="43">
        <f>E49+E50</f>
        <v>195.816</v>
      </c>
    </row>
    <row r="52" spans="1:5" ht="15.75">
      <c r="A52" s="44" t="s">
        <v>39</v>
      </c>
      <c r="B52" s="48" t="s">
        <v>40</v>
      </c>
      <c r="C52" s="44" t="s">
        <v>25</v>
      </c>
      <c r="D52" s="46"/>
      <c r="E52" s="40"/>
    </row>
    <row r="53" spans="1:5" ht="15.75">
      <c r="A53" s="44" t="s">
        <v>41</v>
      </c>
      <c r="B53" s="48" t="s">
        <v>42</v>
      </c>
      <c r="C53" s="46"/>
      <c r="D53" s="46"/>
      <c r="E53" s="46"/>
    </row>
    <row r="54" spans="1:5" ht="15.75">
      <c r="A54" s="44" t="s">
        <v>43</v>
      </c>
      <c r="B54" s="48" t="s">
        <v>44</v>
      </c>
      <c r="C54" s="44" t="s">
        <v>25</v>
      </c>
      <c r="D54" s="46"/>
      <c r="E54" s="46"/>
    </row>
    <row r="55" spans="1:5" ht="31.5">
      <c r="A55" s="76" t="s">
        <v>45</v>
      </c>
      <c r="B55" s="26" t="s">
        <v>146</v>
      </c>
      <c r="C55" s="76" t="s">
        <v>25</v>
      </c>
      <c r="D55" s="76" t="s">
        <v>145</v>
      </c>
      <c r="E55" s="79">
        <f>E57+E58</f>
        <v>4.818810231578947</v>
      </c>
    </row>
    <row r="56" spans="1:5" ht="15.75">
      <c r="A56" s="76"/>
      <c r="B56" s="47" t="s">
        <v>46</v>
      </c>
      <c r="C56" s="76"/>
      <c r="D56" s="76"/>
      <c r="E56" s="79"/>
    </row>
    <row r="57" spans="1:5" ht="16.5">
      <c r="A57" s="44" t="s">
        <v>47</v>
      </c>
      <c r="B57" s="48" t="s">
        <v>48</v>
      </c>
      <c r="C57" s="44" t="s">
        <v>25</v>
      </c>
      <c r="D57" s="44" t="s">
        <v>144</v>
      </c>
      <c r="E57" s="46">
        <v>1.59</v>
      </c>
    </row>
    <row r="58" spans="1:5" ht="16.5">
      <c r="A58" s="76" t="s">
        <v>49</v>
      </c>
      <c r="B58" s="48" t="s">
        <v>50</v>
      </c>
      <c r="C58" s="44" t="s">
        <v>25</v>
      </c>
      <c r="D58" s="44" t="s">
        <v>142</v>
      </c>
      <c r="E58" s="40">
        <f>$E$29</f>
        <v>3.2288102315789473</v>
      </c>
    </row>
    <row r="59" spans="1:5" ht="57.75">
      <c r="A59" s="76"/>
      <c r="B59" s="48" t="s">
        <v>50</v>
      </c>
      <c r="C59" s="44" t="s">
        <v>28</v>
      </c>
      <c r="D59" s="29" t="s">
        <v>172</v>
      </c>
      <c r="E59" s="46"/>
    </row>
    <row r="60" spans="1:5" ht="15.75">
      <c r="A60" s="44" t="s">
        <v>51</v>
      </c>
      <c r="B60" s="48" t="s">
        <v>52</v>
      </c>
      <c r="C60" s="78"/>
      <c r="D60" s="78"/>
      <c r="E60" s="78"/>
    </row>
    <row r="61" spans="1:5" ht="18.75">
      <c r="A61" s="44" t="s">
        <v>53</v>
      </c>
      <c r="B61" s="48" t="s">
        <v>54</v>
      </c>
      <c r="C61" s="44" t="s">
        <v>55</v>
      </c>
      <c r="D61" s="44" t="s">
        <v>143</v>
      </c>
      <c r="E61" s="46">
        <v>11.59</v>
      </c>
    </row>
    <row r="62" spans="1:5" ht="16.5">
      <c r="A62" s="44" t="s">
        <v>56</v>
      </c>
      <c r="B62" s="48" t="s">
        <v>57</v>
      </c>
      <c r="C62" s="44" t="s">
        <v>25</v>
      </c>
      <c r="D62" s="44" t="s">
        <v>142</v>
      </c>
      <c r="E62" s="40">
        <f>E58</f>
        <v>3.2288102315789473</v>
      </c>
    </row>
    <row r="63" spans="1:5" ht="15.75">
      <c r="A63" s="25" t="s">
        <v>58</v>
      </c>
      <c r="B63" s="75" t="s">
        <v>59</v>
      </c>
      <c r="C63" s="75"/>
      <c r="D63" s="75"/>
      <c r="E63" s="75"/>
    </row>
    <row r="64" spans="1:5" ht="31.5">
      <c r="A64" s="44" t="s">
        <v>60</v>
      </c>
      <c r="B64" s="47" t="s">
        <v>141</v>
      </c>
      <c r="C64" s="44" t="s">
        <v>25</v>
      </c>
      <c r="D64" s="44" t="s">
        <v>140</v>
      </c>
      <c r="E64" s="41">
        <f>E65+E66</f>
        <v>1.7366954551680405</v>
      </c>
    </row>
    <row r="65" spans="1:5" ht="16.5">
      <c r="A65" s="44" t="s">
        <v>61</v>
      </c>
      <c r="B65" s="48" t="s">
        <v>62</v>
      </c>
      <c r="C65" s="44" t="s">
        <v>25</v>
      </c>
      <c r="D65" s="44" t="s">
        <v>139</v>
      </c>
      <c r="E65" s="40">
        <v>0.94</v>
      </c>
    </row>
    <row r="66" spans="1:5" ht="16.5">
      <c r="A66" s="76" t="s">
        <v>63</v>
      </c>
      <c r="B66" s="48" t="s">
        <v>64</v>
      </c>
      <c r="C66" s="44" t="s">
        <v>25</v>
      </c>
      <c r="D66" s="44" t="s">
        <v>133</v>
      </c>
      <c r="E66" s="40">
        <f>0.1+(2.4*E55)/16.6</f>
        <v>0.7966954551680405</v>
      </c>
    </row>
    <row r="67" spans="1:5" ht="16.5">
      <c r="A67" s="76"/>
      <c r="B67" s="48" t="s">
        <v>64</v>
      </c>
      <c r="C67" s="44" t="s">
        <v>28</v>
      </c>
      <c r="D67" s="29" t="s">
        <v>173</v>
      </c>
      <c r="E67" s="46"/>
    </row>
    <row r="68" spans="1:5" ht="15.75">
      <c r="A68" s="44" t="s">
        <v>65</v>
      </c>
      <c r="B68" s="80" t="s">
        <v>66</v>
      </c>
      <c r="C68" s="80"/>
      <c r="D68" s="80"/>
      <c r="E68" s="80"/>
    </row>
    <row r="69" spans="1:6" ht="18.75">
      <c r="A69" s="44" t="s">
        <v>67</v>
      </c>
      <c r="B69" s="48" t="s">
        <v>54</v>
      </c>
      <c r="C69" s="44" t="s">
        <v>55</v>
      </c>
      <c r="D69" s="44" t="s">
        <v>138</v>
      </c>
      <c r="E69" s="46">
        <v>6.82</v>
      </c>
      <c r="F69" s="51"/>
    </row>
    <row r="70" spans="1:6" ht="16.5">
      <c r="A70" s="44" t="s">
        <v>68</v>
      </c>
      <c r="B70" s="48" t="s">
        <v>69</v>
      </c>
      <c r="C70" s="44" t="s">
        <v>25</v>
      </c>
      <c r="D70" s="44" t="s">
        <v>133</v>
      </c>
      <c r="E70" s="40">
        <f>E66</f>
        <v>0.7966954551680405</v>
      </c>
      <c r="F70" s="51"/>
    </row>
    <row r="71" spans="1:6" ht="15.75">
      <c r="A71" s="25" t="s">
        <v>70</v>
      </c>
      <c r="B71" s="75" t="s">
        <v>137</v>
      </c>
      <c r="C71" s="75"/>
      <c r="D71" s="75"/>
      <c r="E71" s="75"/>
      <c r="F71" s="51"/>
    </row>
    <row r="72" spans="1:6" ht="15.75" customHeight="1">
      <c r="A72" s="36" t="s">
        <v>71</v>
      </c>
      <c r="B72" s="35" t="s">
        <v>72</v>
      </c>
      <c r="C72" s="36" t="s">
        <v>25</v>
      </c>
      <c r="D72" s="37" t="s">
        <v>158</v>
      </c>
      <c r="E72" s="49">
        <v>0.22</v>
      </c>
      <c r="F72" s="51"/>
    </row>
    <row r="73" spans="1:6" ht="18.75">
      <c r="A73" s="44" t="s">
        <v>73</v>
      </c>
      <c r="B73" s="48" t="s">
        <v>74</v>
      </c>
      <c r="C73" s="44" t="s">
        <v>55</v>
      </c>
      <c r="D73" s="44" t="s">
        <v>134</v>
      </c>
      <c r="E73" s="55">
        <v>2.31</v>
      </c>
      <c r="F73" s="51"/>
    </row>
    <row r="74" spans="1:6" ht="32.25" customHeight="1">
      <c r="A74" s="44" t="s">
        <v>75</v>
      </c>
      <c r="B74" s="48" t="s">
        <v>76</v>
      </c>
      <c r="C74" s="44" t="s">
        <v>77</v>
      </c>
      <c r="D74" s="44" t="s">
        <v>136</v>
      </c>
      <c r="E74" s="40">
        <v>1.6</v>
      </c>
      <c r="F74" s="51"/>
    </row>
    <row r="75" spans="1:5" ht="47.25">
      <c r="A75" s="25" t="s">
        <v>78</v>
      </c>
      <c r="B75" s="30" t="s">
        <v>79</v>
      </c>
      <c r="C75" s="25" t="s">
        <v>25</v>
      </c>
      <c r="D75" s="29"/>
      <c r="E75" s="41">
        <v>-0.55</v>
      </c>
    </row>
    <row r="76" spans="1:5" ht="31.5">
      <c r="A76" s="63" t="s">
        <v>80</v>
      </c>
      <c r="B76" s="64" t="s">
        <v>171</v>
      </c>
      <c r="C76" s="63" t="s">
        <v>25</v>
      </c>
      <c r="D76" s="65" t="s">
        <v>34</v>
      </c>
      <c r="E76" s="66">
        <f>E55+E64+E72+E75</f>
        <v>6.225505686746987</v>
      </c>
    </row>
    <row r="77" spans="1:5" ht="15.75">
      <c r="A77" s="25" t="s">
        <v>81</v>
      </c>
      <c r="B77" s="45" t="s">
        <v>82</v>
      </c>
      <c r="C77" s="25" t="s">
        <v>25</v>
      </c>
      <c r="D77" s="46"/>
      <c r="E77" s="40">
        <v>0</v>
      </c>
    </row>
    <row r="78" spans="1:5" ht="15.75">
      <c r="A78" s="25" t="s">
        <v>83</v>
      </c>
      <c r="B78" s="45" t="s">
        <v>84</v>
      </c>
      <c r="C78" s="25" t="s">
        <v>25</v>
      </c>
      <c r="D78" s="44" t="s">
        <v>34</v>
      </c>
      <c r="E78" s="56">
        <v>6.23</v>
      </c>
    </row>
    <row r="79" spans="1:5" ht="15.75">
      <c r="A79" s="25" t="s">
        <v>85</v>
      </c>
      <c r="B79" s="45" t="s">
        <v>181</v>
      </c>
      <c r="C79" s="25" t="s">
        <v>25</v>
      </c>
      <c r="D79" s="44" t="s">
        <v>34</v>
      </c>
      <c r="E79" s="57">
        <v>6.79</v>
      </c>
    </row>
    <row r="80" spans="1:8" ht="15.75">
      <c r="A80" s="25" t="s">
        <v>86</v>
      </c>
      <c r="B80" s="45" t="s">
        <v>87</v>
      </c>
      <c r="C80" s="25" t="s">
        <v>25</v>
      </c>
      <c r="D80" s="44" t="s">
        <v>34</v>
      </c>
      <c r="E80" s="61">
        <v>6.23</v>
      </c>
      <c r="F80" s="62"/>
      <c r="G80" s="62"/>
      <c r="H80" s="62"/>
    </row>
    <row r="81" spans="1:5" ht="31.5">
      <c r="A81" s="25" t="s">
        <v>88</v>
      </c>
      <c r="B81" s="26" t="s">
        <v>89</v>
      </c>
      <c r="C81" s="25" t="s">
        <v>90</v>
      </c>
      <c r="D81" s="44" t="s">
        <v>34</v>
      </c>
      <c r="E81" s="61">
        <v>0.48</v>
      </c>
    </row>
    <row r="82" spans="1:5" ht="31.5">
      <c r="A82" s="44" t="s">
        <v>91</v>
      </c>
      <c r="B82" s="47" t="s">
        <v>135</v>
      </c>
      <c r="C82" s="44" t="s">
        <v>92</v>
      </c>
      <c r="D82" s="44" t="s">
        <v>34</v>
      </c>
      <c r="E82" s="68">
        <v>3425.245</v>
      </c>
    </row>
    <row r="83" spans="1:5" ht="15.75">
      <c r="A83" s="44" t="s">
        <v>93</v>
      </c>
      <c r="B83" s="48" t="s">
        <v>94</v>
      </c>
      <c r="C83" s="44" t="s">
        <v>92</v>
      </c>
      <c r="D83" s="46"/>
      <c r="E83" s="68">
        <v>3425.245</v>
      </c>
    </row>
    <row r="84" spans="1:5" ht="15.75">
      <c r="A84" s="44" t="s">
        <v>95</v>
      </c>
      <c r="B84" s="48" t="s">
        <v>159</v>
      </c>
      <c r="C84" s="44" t="s">
        <v>92</v>
      </c>
      <c r="D84" s="46"/>
      <c r="E84" s="68">
        <v>3425.245</v>
      </c>
    </row>
    <row r="85" spans="1:5" ht="15.75">
      <c r="A85" s="44" t="s">
        <v>96</v>
      </c>
      <c r="B85" s="48" t="s">
        <v>97</v>
      </c>
      <c r="C85" s="44" t="s">
        <v>92</v>
      </c>
      <c r="D85" s="44" t="s">
        <v>34</v>
      </c>
      <c r="E85" s="68">
        <v>2821.322</v>
      </c>
    </row>
    <row r="86" spans="1:5" ht="15.75">
      <c r="A86" s="44" t="s">
        <v>98</v>
      </c>
      <c r="B86" s="48" t="s">
        <v>159</v>
      </c>
      <c r="C86" s="44" t="s">
        <v>92</v>
      </c>
      <c r="D86" s="46"/>
      <c r="E86" s="68">
        <v>2821.322</v>
      </c>
    </row>
    <row r="87" spans="1:5" ht="31.5">
      <c r="A87" s="44" t="s">
        <v>99</v>
      </c>
      <c r="B87" s="47" t="s">
        <v>100</v>
      </c>
      <c r="C87" s="44" t="s">
        <v>92</v>
      </c>
      <c r="D87" s="44" t="s">
        <v>34</v>
      </c>
      <c r="E87" s="40">
        <v>0</v>
      </c>
    </row>
    <row r="88" spans="1:5" ht="15.75">
      <c r="A88" s="44" t="s">
        <v>101</v>
      </c>
      <c r="B88" s="48" t="s">
        <v>42</v>
      </c>
      <c r="C88" s="44" t="s">
        <v>92</v>
      </c>
      <c r="D88" s="44" t="s">
        <v>34</v>
      </c>
      <c r="E88" s="38" t="s">
        <v>161</v>
      </c>
    </row>
    <row r="89" spans="1:5" ht="15.75">
      <c r="A89" s="24"/>
      <c r="B89"/>
      <c r="C89"/>
      <c r="D89"/>
      <c r="E89"/>
    </row>
    <row r="90" spans="1:5" ht="15.75">
      <c r="A90" s="84" t="s">
        <v>102</v>
      </c>
      <c r="B90" s="84"/>
      <c r="C90" s="84"/>
      <c r="D90" s="84"/>
      <c r="E90" s="84"/>
    </row>
    <row r="91" spans="1:5" ht="15.75">
      <c r="A91" s="85" t="s">
        <v>103</v>
      </c>
      <c r="B91" s="85"/>
      <c r="C91" s="85"/>
      <c r="D91" s="85"/>
      <c r="E91" s="85"/>
    </row>
    <row r="92" spans="1:5" ht="15.75">
      <c r="A92" s="81" t="s">
        <v>104</v>
      </c>
      <c r="B92" s="81"/>
      <c r="C92" s="81"/>
      <c r="D92" s="81"/>
      <c r="E92" s="81"/>
    </row>
    <row r="93" spans="1:5" ht="32.25" customHeight="1">
      <c r="A93" s="81" t="s">
        <v>105</v>
      </c>
      <c r="B93" s="81"/>
      <c r="C93" s="81"/>
      <c r="D93" s="81"/>
      <c r="E93" s="81"/>
    </row>
    <row r="94" spans="1:5" ht="15.75">
      <c r="A94" s="85" t="s">
        <v>106</v>
      </c>
      <c r="B94" s="85"/>
      <c r="C94" s="85"/>
      <c r="D94" s="85"/>
      <c r="E94" s="85"/>
    </row>
    <row r="95" spans="1:5" ht="15.75">
      <c r="A95" s="81" t="s">
        <v>107</v>
      </c>
      <c r="B95" s="81"/>
      <c r="C95" s="81"/>
      <c r="D95" s="81"/>
      <c r="E95" s="81"/>
    </row>
    <row r="96" spans="1:5" ht="15.75">
      <c r="A96" s="81" t="s">
        <v>108</v>
      </c>
      <c r="B96" s="81"/>
      <c r="C96" s="81"/>
      <c r="D96" s="81"/>
      <c r="E96" s="81"/>
    </row>
    <row r="97" spans="1:5" ht="15.75">
      <c r="A97" s="82" t="s">
        <v>109</v>
      </c>
      <c r="B97" s="82"/>
      <c r="C97" s="82"/>
      <c r="D97" s="82"/>
      <c r="E97" s="82"/>
    </row>
    <row r="98" spans="1:5" ht="15.75">
      <c r="A98" s="82" t="s">
        <v>110</v>
      </c>
      <c r="B98" s="82"/>
      <c r="C98" s="82"/>
      <c r="D98" s="82"/>
      <c r="E98" s="82"/>
    </row>
    <row r="99" spans="1:5" ht="15.75">
      <c r="A99" s="23"/>
      <c r="B99"/>
      <c r="C99"/>
      <c r="D99"/>
      <c r="E99"/>
    </row>
    <row r="100" spans="1:5" ht="54.75" customHeight="1">
      <c r="A100" s="23"/>
      <c r="B100"/>
      <c r="C100"/>
      <c r="D100"/>
      <c r="E100"/>
    </row>
    <row r="101" spans="1:5" ht="29.25" customHeight="1">
      <c r="A101" s="83" t="s">
        <v>111</v>
      </c>
      <c r="B101" s="39" t="s">
        <v>168</v>
      </c>
      <c r="C101" s="54" t="s">
        <v>112</v>
      </c>
      <c r="D101" s="39" t="s">
        <v>169</v>
      </c>
      <c r="E101"/>
    </row>
    <row r="102" spans="1:5" ht="25.5" customHeight="1">
      <c r="A102" s="83"/>
      <c r="B102" s="22" t="s">
        <v>6</v>
      </c>
      <c r="C102" s="22" t="s">
        <v>113</v>
      </c>
      <c r="D102" s="22" t="s">
        <v>114</v>
      </c>
      <c r="E102"/>
    </row>
    <row r="103" spans="1:5" ht="15.75">
      <c r="A103" s="21"/>
      <c r="B103"/>
      <c r="C103"/>
      <c r="D103"/>
      <c r="E103"/>
    </row>
  </sheetData>
  <sheetProtection/>
  <mergeCells count="30"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  <mergeCell ref="A58:A59"/>
    <mergeCell ref="C60:E60"/>
    <mergeCell ref="B63:E63"/>
    <mergeCell ref="A66:A67"/>
    <mergeCell ref="B68:E68"/>
    <mergeCell ref="B71:E71"/>
    <mergeCell ref="B26:E26"/>
    <mergeCell ref="A29:A30"/>
    <mergeCell ref="B31:E31"/>
    <mergeCell ref="C32:E32"/>
    <mergeCell ref="A55:A56"/>
    <mergeCell ref="C55:C56"/>
    <mergeCell ref="D55:D56"/>
    <mergeCell ref="E55:E56"/>
    <mergeCell ref="D1:E1"/>
    <mergeCell ref="D2:E2"/>
    <mergeCell ref="D3:E3"/>
    <mergeCell ref="D4:E4"/>
    <mergeCell ref="B15:E15"/>
    <mergeCell ref="A23:E23"/>
  </mergeCells>
  <conditionalFormatting sqref="E28">
    <cfRule type="containsErrors" priority="1" dxfId="1" stopIfTrue="1">
      <formula>ISERROR(E28)</formula>
    </cfRule>
  </conditionalFormatting>
  <hyperlinks>
    <hyperlink ref="C13" r:id="rId1" display="info@velziokomunalinis.lt"/>
    <hyperlink ref="C12" r:id="rId2" display="www.velziokomunalinis.lt"/>
    <hyperlink ref="E11" r:id="rId3" display="audrone.staroliene@velziokomunalinis.lt"/>
  </hyperlinks>
  <printOptions/>
  <pageMargins left="0.6299212598425197" right="0.2362204724409449" top="0.7480314960629921" bottom="0.4330708661417323" header="0.31496062992125984" footer="0.2362204724409449"/>
  <pageSetup horizontalDpi="600" verticalDpi="600" orientation="landscape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