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4926" windowWidth="24303" windowHeight="4977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79" i="4"/>
  <c r="E76"/>
  <c r="E47" l="1"/>
  <c r="E39" l="1"/>
  <c r="E35"/>
  <c r="E51"/>
  <c r="E43"/>
  <c r="E29" l="1"/>
  <c r="E27" s="1"/>
  <c r="E58" l="1"/>
  <c r="E55" s="1"/>
  <c r="E66" l="1"/>
  <c r="E62"/>
  <c r="E70" l="1"/>
  <c r="E64"/>
  <c r="E78" s="1"/>
</calcChain>
</file>

<file path=xl/sharedStrings.xml><?xml version="1.0" encoding="utf-8"?>
<sst xmlns="http://schemas.openxmlformats.org/spreadsheetml/2006/main" count="269" uniqueCount="185">
  <si>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</si>
  <si>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</si>
  <si>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</si>
  <si>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</si>
  <si>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</si>
  <si>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</si>
  <si>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</si>
  <si>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</si>
  <si>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</si>
  <si>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</si>
  <si>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</si>
  <si>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</si>
  <si>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</si>
  <si>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</si>
  <si>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</si>
  <si>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</si>
  <si>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</si>
  <si>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</si>
  <si>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</si>
  <si>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</si>
  <si>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</si>
  <si>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</si>
  <si>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</si>
  <si>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</si>
  <si>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</si>
  <si>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</si>
  <si>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</si>
  <si>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</si>
  <si>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</si>
  <si>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</si>
  <si>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</si>
  <si>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</si>
  <si>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</si>
  <si>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</si>
  <si>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</si>
  <si>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</si>
  <si>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</si>
  <si>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</si>
  <si>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</si>
  <si>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</si>
  <si>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</si>
  <si>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</si>
  <si>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</si>
  <si>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</si>
  <si>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</si>
  <si>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</si>
  <si>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</si>
  <si>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</si>
  <si>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</si>
  <si>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</si>
  <si>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</si>
  <si>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</si>
  <si>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</si>
  <si>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</si>
  <si>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</si>
  <si>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</si>
  <si>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</si>
  <si>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</si>
  <si>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</si>
  <si>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</si>
  <si>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</si>
  <si>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</si>
  <si>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</si>
  <si>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</si>
  <si>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</si>
  <si>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</si>
  <si>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</si>
  <si>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</si>
  <si>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</si>
  <si>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</si>
  <si>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</si>
  <si>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</si>
  <si>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</si>
  <si>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</si>
  <si>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</si>
  <si>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</si>
  <si>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</si>
  <si>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</si>
  <si>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</si>
  <si>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</si>
  <si>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</si>
  <si>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</si>
  <si>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</si>
  <si>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</si>
  <si>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</si>
  <si>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</si>
  <si>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</si>
  <si>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</si>
  <si>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</si>
  <si>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</si>
  <si>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</si>
  <si>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</si>
  <si>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</si>
  <si>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</si>
  <si>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</si>
  <si>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</si>
  <si>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</si>
  <si>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</si>
  <si>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</si>
  <si>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</si>
  <si>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</si>
  <si>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</si>
  <si>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</si>
  <si>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</si>
  <si>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</si>
  <si>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</si>
  <si>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</si>
  <si>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</si>
  <si>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</si>
  <si>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</si>
  <si>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</si>
  <si>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</si>
  <si>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</si>
  <si>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</si>
  <si>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</si>
  <si>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</si>
  <si>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</si>
  <si>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</si>
  <si>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</si>
  <si>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</si>
  <si>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</si>
  <si>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</si>
  <si>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</si>
  <si>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</si>
  <si>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</si>
  <si>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</si>
  <si>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</si>
  <si>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</si>
  <si>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</si>
  <si>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</si>
  <si>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</si>
  <si>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</si>
  <si>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r>
      <t>T</t>
    </r>
    <r>
      <rPr>
        <vertAlign val="subscript"/>
        <sz val="12"/>
        <color indexed="8"/>
        <rFont val="Times New Roman"/>
        <family val="1"/>
        <charset val="186"/>
      </rPr>
      <t>HG,KD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</si>
  <si>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</si>
  <si>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HS,PD</t>
    </r>
  </si>
  <si>
    <r>
      <t>Praėjusį mėnesį savuose šaltiniuose faktiškai pagamintas</t>
    </r>
    <r>
      <rPr>
        <sz val="8"/>
        <color indexed="8"/>
        <rFont val="Arial"/>
        <family val="2"/>
        <charset val="186"/>
      </rPr>
      <t> </t>
    </r>
    <r>
      <rPr>
        <sz val="12"/>
        <color indexed="8"/>
        <rFont val="Times New Roman"/>
        <family val="1"/>
        <charset val="186"/>
      </rPr>
      <t>šilumos kiekis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</si>
  <si>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2</t>
    </r>
    <r>
      <rPr>
        <vertAlign val="subscript"/>
        <sz val="12"/>
        <color indexed="8"/>
        <rFont val="Times New Roman"/>
        <family val="1"/>
        <charset val="186"/>
      </rPr>
      <t>HS,PD</t>
    </r>
  </si>
  <si>
    <r>
      <t>MAŽMENINIO APTARNAVIMO KAINA </t>
    </r>
    <r>
      <rPr>
        <b/>
        <sz val="12"/>
        <color indexed="8"/>
        <rFont val="Times New Roman"/>
        <family val="1"/>
        <charset val="186"/>
      </rPr>
      <t>(KAINOS DEDAMOSIOS)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</si>
  <si>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</si>
  <si>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</si>
  <si>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HT</t>
    </r>
    <r>
      <rPr>
        <sz val="12"/>
        <color indexed="8"/>
        <rFont val="Times New Roman"/>
        <family val="1"/>
        <charset val="186"/>
      </rPr>
      <t> = T</t>
    </r>
    <r>
      <rPr>
        <vertAlign val="subscript"/>
        <sz val="12"/>
        <color indexed="8"/>
        <rFont val="Times New Roman"/>
        <family val="1"/>
        <charset val="186"/>
      </rPr>
      <t>HT,PD </t>
    </r>
    <r>
      <rPr>
        <sz val="12"/>
        <color indexed="8"/>
        <rFont val="Times New Roman"/>
        <family val="1"/>
        <charset val="186"/>
      </rPr>
      <t>+ T</t>
    </r>
    <r>
      <rPr>
        <vertAlign val="subscript"/>
        <sz val="12"/>
        <color indexed="8"/>
        <rFont val="Times New Roman"/>
        <family val="1"/>
        <charset val="186"/>
      </rPr>
      <t>HT,KD</t>
    </r>
  </si>
  <si>
    <r>
      <t>šilumos perdavimo vienanarė kaina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(kainos dedamosios) atitinkamai vartotojų grupei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</si>
  <si>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</si>
  <si>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2"/>
        <color indexed="8"/>
        <rFont val="Times New Roman"/>
        <family val="1"/>
        <charset val="186"/>
      </rPr>
      <t>1</t>
    </r>
    <r>
      <rPr>
        <vertAlign val="subscript"/>
        <sz val="12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</si>
  <si>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</si>
  <si>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</t>
    </r>
    <r>
      <rPr>
        <sz val="12"/>
        <color indexed="8"/>
        <rFont val="Times New Roman"/>
        <family val="1"/>
        <charset val="186"/>
      </rPr>
      <t>=T</t>
    </r>
    <r>
      <rPr>
        <vertAlign val="subscript"/>
        <sz val="12"/>
        <color indexed="8"/>
        <rFont val="Times New Roman"/>
        <family val="1"/>
        <charset val="186"/>
      </rPr>
      <t>H,PD</t>
    </r>
    <r>
      <rPr>
        <sz val="12"/>
        <color indexed="8"/>
        <rFont val="Times New Roman"/>
        <family val="1"/>
        <charset val="186"/>
      </rPr>
      <t> +T</t>
    </r>
    <r>
      <rPr>
        <vertAlign val="subscript"/>
        <sz val="12"/>
        <color indexed="8"/>
        <rFont val="Times New Roman"/>
        <family val="1"/>
        <charset val="186"/>
      </rPr>
      <t>H,KD</t>
    </r>
  </si>
  <si>
    <r>
      <t>šilumos (produkto) gamybos (įsigijimo) vienanarė kaina</t>
    </r>
    <r>
      <rPr>
        <b/>
        <sz val="12"/>
        <color indexed="8"/>
        <rFont val="Times New Roman"/>
        <family val="1"/>
        <charset val="186"/>
      </rPr>
      <t>(kainos dedamosios) atitinkamai vartotojų grupei</t>
    </r>
    <r>
      <rPr>
        <b/>
        <sz val="12"/>
        <color indexed="8"/>
        <rFont val="Times New Roman"/>
        <family val="1"/>
        <charset val="186"/>
      </rPr>
      <t> </t>
    </r>
  </si>
  <si>
    <r>
      <t>Eur/t</t>
    </r>
    <r>
      <rPr>
        <vertAlign val="subscript"/>
        <sz val="12"/>
        <color indexed="8"/>
        <rFont val="Times New Roman"/>
        <family val="1"/>
        <charset val="186"/>
      </rPr>
      <t>ne</t>
    </r>
    <r>
      <rPr>
        <sz val="12"/>
        <color indexed="8"/>
        <rFont val="Times New Roman"/>
        <family val="1"/>
        <charset val="186"/>
      </rPr>
      <t> arba Eur/MWh</t>
    </r>
  </si>
  <si>
    <r>
      <t>šilumos </t>
    </r>
    <r>
      <rPr>
        <i/>
        <sz val="12"/>
        <color indexed="8"/>
        <rFont val="Times New Roman"/>
        <family val="1"/>
        <charset val="186"/>
      </rPr>
      <t>(produkto)</t>
    </r>
    <r>
      <rPr>
        <sz val="12"/>
        <color indexed="10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gamybos savo šaltiniuose kainos kintamoji dedamoji</t>
    </r>
  </si>
  <si>
    <r>
      <t>šilumos </t>
    </r>
    <r>
      <rPr>
        <i/>
        <sz val="12"/>
        <color indexed="8"/>
        <rFont val="Times New Roman"/>
        <family val="1"/>
        <charset val="186"/>
      </rPr>
      <t>(produkto) </t>
    </r>
    <r>
      <rPr>
        <sz val="12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</si>
  <si>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HG,PD</t>
    </r>
  </si>
  <si>
    <r>
      <t>šilumos</t>
    </r>
    <r>
      <rPr>
        <sz val="12"/>
        <color indexed="8"/>
        <rFont val="Times New Roman"/>
        <family val="1"/>
        <charset val="186"/>
      </rPr>
      <t> </t>
    </r>
    <r>
      <rPr>
        <i/>
        <sz val="12"/>
        <color indexed="8"/>
        <rFont val="Times New Roman"/>
        <family val="1"/>
        <charset val="186"/>
      </rPr>
      <t>(produkto)</t>
    </r>
    <r>
      <rPr>
        <sz val="12"/>
        <color indexed="8"/>
        <rFont val="Times New Roman"/>
        <family val="1"/>
        <charset val="186"/>
      </rPr>
      <t> </t>
    </r>
    <r>
      <rPr>
        <sz val="12"/>
        <color indexed="8"/>
        <rFont val="Times New Roman"/>
        <family val="1"/>
        <charset val="186"/>
      </rPr>
      <t>gamybos savo šaltiniuose kainos pastovioji dedamoji</t>
    </r>
  </si>
  <si>
    <r>
      <t>T</t>
    </r>
    <r>
      <rPr>
        <vertAlign val="subscript"/>
        <sz val="12"/>
        <color indexed="8"/>
        <rFont val="Times New Roman"/>
        <family val="1"/>
        <charset val="186"/>
      </rPr>
      <t>HG</t>
    </r>
    <r>
      <rPr>
        <sz val="12"/>
        <color indexed="8"/>
        <rFont val="Times New Roman"/>
        <family val="1"/>
        <charset val="186"/>
      </rPr>
      <t> = T</t>
    </r>
    <r>
      <rPr>
        <vertAlign val="subscript"/>
        <sz val="12"/>
        <color indexed="8"/>
        <rFont val="Times New Roman"/>
        <family val="1"/>
        <charset val="186"/>
      </rPr>
      <t>HG,PD</t>
    </r>
    <r>
      <rPr>
        <sz val="12"/>
        <color indexed="8"/>
        <rFont val="Times New Roman"/>
        <family val="1"/>
        <charset val="186"/>
      </rPr>
      <t> + T</t>
    </r>
    <r>
      <rPr>
        <vertAlign val="subscript"/>
        <sz val="12"/>
        <color indexed="8"/>
        <rFont val="Times New Roman"/>
        <family val="1"/>
        <charset val="186"/>
      </rPr>
      <t>HG,KD</t>
    </r>
  </si>
  <si>
    <r>
      <t>šilumos (produkto) gamybos savo šaltiniuose vienanarė kaina </t>
    </r>
    <r>
      <rPr>
        <b/>
        <sz val="12"/>
        <color indexed="8"/>
        <rFont val="Times New Roman"/>
        <family val="1"/>
        <charset val="186"/>
      </rPr>
      <t>(kainos dedamosios) </t>
    </r>
    <r>
      <rPr>
        <sz val="12"/>
        <color indexed="8"/>
        <rFont val="Times New Roman"/>
        <family val="1"/>
        <charset val="186"/>
      </rPr>
      <t>(1.1.1.+</t>
    </r>
    <r>
      <rPr>
        <sz val="12"/>
        <color indexed="8"/>
        <rFont val="Times New Roman"/>
        <family val="1"/>
        <charset val="186"/>
      </rPr>
      <t>1.1.2.)</t>
    </r>
  </si>
  <si>
    <t>1.2. 2.</t>
  </si>
  <si>
    <t>Akmens anglis</t>
  </si>
  <si>
    <r>
      <t>Eur/t</t>
    </r>
    <r>
      <rPr>
        <vertAlign val="subscript"/>
        <sz val="12"/>
        <rFont val="Times New Roman"/>
        <family val="1"/>
        <charset val="186"/>
      </rPr>
      <t>ne</t>
    </r>
    <r>
      <rPr>
        <sz val="12"/>
        <rFont val="Times New Roman"/>
        <family val="1"/>
        <charset val="186"/>
      </rPr>
      <t> arba Eur/MWh</t>
    </r>
  </si>
  <si>
    <r>
      <t xml:space="preserve">T </t>
    </r>
    <r>
      <rPr>
        <vertAlign val="subscript"/>
        <sz val="12"/>
        <color indexed="8"/>
        <rFont val="Times New Roman"/>
        <family val="1"/>
      </rPr>
      <t>HS,PD</t>
    </r>
  </si>
  <si>
    <t xml:space="preserve">Panevėžio rajono savivaldybė </t>
  </si>
  <si>
    <t>(8-45) 43 99 77</t>
  </si>
  <si>
    <t xml:space="preserve">                                                        -</t>
  </si>
  <si>
    <t>1.2.5.</t>
  </si>
  <si>
    <t>1.2.5.1.</t>
  </si>
  <si>
    <t>1.2.5.2.</t>
  </si>
  <si>
    <t>1.2.5.3.</t>
  </si>
  <si>
    <r>
      <t>Medienos kilmės biokuras (skiedra)</t>
    </r>
    <r>
      <rPr>
        <sz val="12"/>
        <rFont val="Times New Roman"/>
        <family val="1"/>
        <charset val="186"/>
      </rPr>
      <t>*</t>
    </r>
  </si>
  <si>
    <t>Medžio granulės*</t>
  </si>
  <si>
    <t>Direktorius</t>
  </si>
  <si>
    <t>Vaidas Virbalas</t>
  </si>
  <si>
    <t>kuro žaliavos pirkimo kaina (su transportavimu)</t>
  </si>
  <si>
    <r>
      <t>APSKAIČIUOTA ŠILUMOS VIENANARĖ KAINA (KAINOS DEDAMOSIOS) </t>
    </r>
    <r>
      <rPr>
        <sz val="12"/>
        <rFont val="Times New Roman"/>
        <family val="1"/>
        <charset val="186"/>
      </rPr>
      <t>(1.4. + 2.1. + 3.1. + 4.)</t>
    </r>
  </si>
  <si>
    <r>
      <t>T</t>
    </r>
    <r>
      <rPr>
        <vertAlign val="subscript"/>
        <sz val="11"/>
        <color indexed="8"/>
        <rFont val="Times New Roman"/>
        <family val="1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  <charset val="186"/>
      </rPr>
      <t>) /16,6</t>
    </r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</si>
  <si>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</si>
  <si>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</si>
  <si>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</si>
  <si>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</si>
  <si>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</si>
  <si>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</si>
  <si>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</si>
  <si>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transportavimo kaina ( prie žaliavos, kartu),  akcizas 6,35</t>
  </si>
  <si>
    <t xml:space="preserve">supjovimo, skaldymo, sukrovimo kaina  (74,22 Eur/tne  ) </t>
  </si>
  <si>
    <r>
      <t>T</t>
    </r>
    <r>
      <rPr>
        <vertAlign val="subscript"/>
        <sz val="11"/>
        <color indexed="8"/>
        <rFont val="Times New Roman"/>
        <family val="1"/>
      </rPr>
      <t>HG,KD</t>
    </r>
    <r>
      <rPr>
        <sz val="11"/>
        <color indexed="8"/>
        <rFont val="Times New Roman"/>
        <family val="1"/>
        <charset val="186"/>
      </rPr>
      <t xml:space="preserve"> = 0,15+ ((10384,3 x </t>
    </r>
    <r>
      <rPr>
        <sz val="12"/>
        <color indexed="8"/>
        <rFont val="Times New Roman"/>
        <family val="1"/>
        <charset val="186"/>
      </rPr>
      <t>pHG</t>
    </r>
    <r>
      <rPr>
        <sz val="8"/>
        <color indexed="8"/>
        <rFont val="Times New Roman"/>
        <family val="1"/>
        <charset val="186"/>
      </rPr>
      <t>,d</t>
    </r>
    <r>
      <rPr>
        <sz val="11"/>
        <color indexed="8"/>
        <rFont val="Times New Roman"/>
        <family val="1"/>
        <charset val="186"/>
      </rPr>
      <t>) + (406,5x pHG, med b) + (267,4 x pHG, med) + (200,8 x pHG, gr) + (106,7 x pHG, a)) / (19 x 10000)</t>
    </r>
  </si>
  <si>
    <t>vyr. finansininkė</t>
  </si>
  <si>
    <t xml:space="preserve">                    ŠILUMOS KAINOS SKAIČIAVIMAS  2019 METŲ KOVO MĖNESIUI  </t>
  </si>
  <si>
    <t xml:space="preserve"> 2019-03-04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</si>
</sst>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bscript"/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color indexed="8"/>
      <name val="Arial"/>
      <family val="2"/>
      <charset val="186"/>
    </font>
    <font>
      <sz val="12"/>
      <color indexed="10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vertAlign val="subscript"/>
      <sz val="11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2" fontId="5" fillId="2" borderId="1" xfId="0" applyNumberFormat="1" applyFont="1" applyFill="1" applyBorder="1" applyAlignment="1">
      <alignment vertical="center"/>
    </xf>
    <xf numFmtId="0" fontId="20" fillId="2" borderId="0" xfId="0" applyFont="1" applyFill="1" applyBorder="1"/>
    <xf numFmtId="0" fontId="0" fillId="2" borderId="0" xfId="0" applyFont="1" applyFill="1"/>
    <xf numFmtId="0" fontId="20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3" fillId="2" borderId="1" xfId="1" applyFill="1" applyBorder="1" applyAlignment="1" applyProtection="1">
      <alignment horizontal="justify" vertical="justify"/>
    </xf>
    <xf numFmtId="0" fontId="3" fillId="2" borderId="1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/>
    <xf numFmtId="0" fontId="22" fillId="2" borderId="0" xfId="0" applyFont="1" applyFill="1" applyBorder="1"/>
    <xf numFmtId="0" fontId="23" fillId="2" borderId="0" xfId="0" applyFont="1" applyFill="1" applyBorder="1"/>
    <xf numFmtId="14" fontId="23" fillId="2" borderId="0" xfId="0" applyNumberFormat="1" applyFont="1" applyFill="1" applyBorder="1" applyAlignment="1">
      <alignment horizontal="center"/>
    </xf>
    <xf numFmtId="14" fontId="24" fillId="2" borderId="0" xfId="0" applyNumberFormat="1" applyFont="1" applyFill="1" applyBorder="1" applyAlignment="1">
      <alignment horizontal="center"/>
    </xf>
    <xf numFmtId="14" fontId="22" fillId="2" borderId="0" xfId="0" applyNumberFormat="1" applyFont="1" applyFill="1" applyBorder="1" applyAlignment="1">
      <alignment horizontal="center"/>
    </xf>
    <xf numFmtId="0" fontId="25" fillId="2" borderId="0" xfId="0" applyFont="1" applyFill="1" applyBorder="1"/>
    <xf numFmtId="0" fontId="22" fillId="2" borderId="0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2" fontId="29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27" fillId="2" borderId="3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2" fontId="28" fillId="2" borderId="3" xfId="0" applyNumberFormat="1" applyFont="1" applyFill="1" applyBorder="1" applyAlignment="1">
      <alignment vertical="center"/>
    </xf>
    <xf numFmtId="2" fontId="32" fillId="2" borderId="1" xfId="0" applyNumberFormat="1" applyFont="1" applyFill="1" applyBorder="1"/>
    <xf numFmtId="0" fontId="26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justify" vertical="center" wrapText="1"/>
    </xf>
    <xf numFmtId="0" fontId="27" fillId="2" borderId="0" xfId="0" applyFont="1" applyFill="1" applyAlignment="1">
      <alignment horizontal="justify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6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2" fontId="28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 applyProtection="1">
      <alignment vertical="center" wrapText="1"/>
      <protection locked="0"/>
    </xf>
    <xf numFmtId="10" fontId="0" fillId="2" borderId="0" xfId="0" applyNumberFormat="1" applyFont="1" applyFill="1"/>
    <xf numFmtId="0" fontId="27" fillId="2" borderId="1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right"/>
    </xf>
    <xf numFmtId="0" fontId="34" fillId="2" borderId="0" xfId="0" applyFont="1" applyFill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/>
    </xf>
    <xf numFmtId="2" fontId="28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7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top" wrapText="1"/>
    </xf>
    <xf numFmtId="164" fontId="5" fillId="0" borderId="1" xfId="0" applyNumberFormat="1" applyFont="1" applyBorder="1" applyAlignment="1" applyProtection="1">
      <alignment horizontal="right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16" workbookViewId="0">
      <selection activeCell="G81" sqref="G81"/>
    </sheetView>
  </sheetViews>
  <sheetFormatPr defaultColWidth="9.109375" defaultRowHeight="14.55"/>
  <cols>
    <col min="1" max="1" width="8.6640625" style="3" customWidth="1"/>
    <col min="2" max="2" width="53.33203125" style="3" customWidth="1"/>
    <col min="3" max="3" width="31.88671875" style="3" customWidth="1"/>
    <col min="4" max="4" width="32.33203125" style="3" customWidth="1"/>
    <col min="5" max="5" width="26.33203125" style="3" customWidth="1"/>
    <col min="6" max="16384" width="9.109375" style="3"/>
  </cols>
  <sheetData>
    <row r="1" spans="1:5">
      <c r="A1" s="2"/>
      <c r="B1" s="2"/>
      <c r="C1" s="2"/>
      <c r="D1" s="63" t="s">
        <v>14</v>
      </c>
      <c r="E1" s="63"/>
    </row>
    <row r="2" spans="1:5">
      <c r="A2" s="2"/>
      <c r="B2" s="2"/>
      <c r="C2" s="2"/>
      <c r="D2" s="63" t="s">
        <v>130</v>
      </c>
      <c r="E2" s="63"/>
    </row>
    <row r="3" spans="1:5">
      <c r="A3" s="2"/>
      <c r="B3" s="2"/>
      <c r="C3" s="2"/>
      <c r="D3" s="64" t="s">
        <v>116</v>
      </c>
      <c r="E3" s="64"/>
    </row>
    <row r="4" spans="1:5">
      <c r="A4" s="2"/>
      <c r="B4" s="2"/>
      <c r="C4" s="2"/>
      <c r="D4" s="63" t="s">
        <v>15</v>
      </c>
      <c r="E4" s="63"/>
    </row>
    <row r="5" spans="1:5" ht="9.8000000000000007" customHeight="1">
      <c r="A5" s="2"/>
      <c r="B5" s="2"/>
      <c r="C5" s="2"/>
      <c r="D5" s="2"/>
      <c r="E5" s="2"/>
    </row>
    <row r="6" spans="1:5" ht="15" customHeight="1">
      <c r="A6" s="4"/>
      <c r="B6" s="5" t="s">
        <v>0</v>
      </c>
      <c r="C6" s="6"/>
      <c r="D6" s="7" t="s">
        <v>1</v>
      </c>
      <c r="E6" s="8"/>
    </row>
    <row r="7" spans="1:5" ht="15" customHeight="1">
      <c r="A7" s="4"/>
      <c r="B7" s="5" t="s">
        <v>2</v>
      </c>
      <c r="C7" s="9" t="s">
        <v>3</v>
      </c>
      <c r="D7" s="7" t="s">
        <v>4</v>
      </c>
      <c r="E7" s="10" t="s">
        <v>176</v>
      </c>
    </row>
    <row r="8" spans="1:5" ht="15" customHeight="1">
      <c r="A8" s="4"/>
      <c r="B8" s="11" t="s">
        <v>5</v>
      </c>
      <c r="C8" s="12">
        <v>168967899</v>
      </c>
      <c r="D8" s="7" t="s">
        <v>6</v>
      </c>
      <c r="E8" s="10" t="s">
        <v>182</v>
      </c>
    </row>
    <row r="9" spans="1:5" ht="15" customHeight="1">
      <c r="A9" s="4"/>
      <c r="B9" s="5" t="s">
        <v>7</v>
      </c>
      <c r="C9" s="12" t="s">
        <v>8</v>
      </c>
      <c r="D9" s="7" t="s">
        <v>9</v>
      </c>
      <c r="E9" s="10" t="s">
        <v>159</v>
      </c>
    </row>
    <row r="10" spans="1:5" ht="15" customHeight="1">
      <c r="A10" s="4"/>
      <c r="B10" s="5" t="s">
        <v>9</v>
      </c>
      <c r="C10" s="12">
        <v>37060174000</v>
      </c>
      <c r="D10" s="7" t="s">
        <v>10</v>
      </c>
      <c r="E10" s="10"/>
    </row>
    <row r="11" spans="1:5" ht="28.6" customHeight="1">
      <c r="A11" s="4"/>
      <c r="B11" s="11" t="s">
        <v>10</v>
      </c>
      <c r="C11" s="12"/>
      <c r="D11" s="7" t="s">
        <v>11</v>
      </c>
      <c r="E11" s="13" t="s">
        <v>177</v>
      </c>
    </row>
    <row r="12" spans="1:5" ht="15" customHeight="1">
      <c r="A12" s="4"/>
      <c r="B12" s="5" t="s">
        <v>12</v>
      </c>
      <c r="C12" s="14" t="s">
        <v>131</v>
      </c>
      <c r="D12" s="6"/>
      <c r="E12" s="10"/>
    </row>
    <row r="13" spans="1:5" ht="15" customHeight="1">
      <c r="A13" s="4"/>
      <c r="B13" s="5" t="s">
        <v>11</v>
      </c>
      <c r="C13" s="14" t="s">
        <v>13</v>
      </c>
      <c r="D13" s="6"/>
      <c r="E13" s="10"/>
    </row>
    <row r="14" spans="1:5">
      <c r="A14" s="15"/>
      <c r="B14" s="16"/>
      <c r="C14" s="16"/>
      <c r="D14" s="16"/>
      <c r="E14" s="2"/>
    </row>
    <row r="15" spans="1:5">
      <c r="A15" s="17" t="s">
        <v>115</v>
      </c>
      <c r="B15" s="65" t="s">
        <v>183</v>
      </c>
      <c r="C15" s="65"/>
      <c r="D15" s="65"/>
      <c r="E15" s="65"/>
    </row>
    <row r="16" spans="1:5">
      <c r="A16" s="17"/>
      <c r="B16" s="17"/>
      <c r="C16" s="18" t="s">
        <v>184</v>
      </c>
      <c r="D16" s="17"/>
      <c r="E16" s="2"/>
    </row>
    <row r="17" spans="1:5">
      <c r="A17" s="17"/>
      <c r="B17" s="17"/>
      <c r="C17" s="19" t="s">
        <v>117</v>
      </c>
      <c r="D17" s="17"/>
      <c r="E17" s="2"/>
    </row>
    <row r="18" spans="1:5">
      <c r="A18" s="17"/>
      <c r="B18" s="17"/>
      <c r="C18" s="20"/>
      <c r="D18" s="17"/>
      <c r="E18" s="2"/>
    </row>
    <row r="19" spans="1:5">
      <c r="A19" s="17" t="s">
        <v>16</v>
      </c>
      <c r="B19" s="17"/>
      <c r="C19" s="17"/>
      <c r="D19" s="17"/>
      <c r="E19" s="21"/>
    </row>
    <row r="20" spans="1:5">
      <c r="A20" s="22" t="s">
        <v>17</v>
      </c>
      <c r="B20" s="16"/>
      <c r="C20" s="16"/>
      <c r="D20" s="16"/>
      <c r="E20" s="2"/>
    </row>
    <row r="21" spans="1:5">
      <c r="A21" s="22"/>
      <c r="B21" s="16"/>
      <c r="C21" s="16"/>
      <c r="D21" s="16"/>
      <c r="E21" s="2"/>
    </row>
    <row r="22" spans="1:5">
      <c r="A22" s="16"/>
      <c r="B22" s="16"/>
      <c r="C22" s="16"/>
      <c r="D22" s="16"/>
      <c r="E22" s="2"/>
    </row>
    <row r="23" spans="1:5" ht="14.25" customHeight="1">
      <c r="A23" s="66"/>
      <c r="B23" s="66"/>
      <c r="C23" s="66"/>
      <c r="D23" s="66"/>
      <c r="E23" s="66"/>
    </row>
    <row r="24" spans="1:5" ht="15.8">
      <c r="A24" s="23" t="s">
        <v>18</v>
      </c>
      <c r="B24" s="23" t="s">
        <v>2</v>
      </c>
      <c r="C24" s="23" t="s">
        <v>19</v>
      </c>
      <c r="D24" s="23" t="s">
        <v>20</v>
      </c>
      <c r="E24" s="23" t="s">
        <v>21</v>
      </c>
    </row>
    <row r="25" spans="1:5" ht="15.8">
      <c r="A25" s="24">
        <v>1</v>
      </c>
      <c r="B25" s="24">
        <v>2</v>
      </c>
      <c r="C25" s="24">
        <v>3</v>
      </c>
      <c r="D25" s="24">
        <v>4</v>
      </c>
      <c r="E25" s="57"/>
    </row>
    <row r="26" spans="1:5" ht="15.8">
      <c r="A26" s="23" t="s">
        <v>22</v>
      </c>
      <c r="B26" s="67" t="s">
        <v>23</v>
      </c>
      <c r="C26" s="67"/>
      <c r="D26" s="67"/>
      <c r="E26" s="67"/>
    </row>
    <row r="27" spans="1:5" ht="31.6">
      <c r="A27" s="24" t="s">
        <v>24</v>
      </c>
      <c r="B27" s="25" t="s">
        <v>153</v>
      </c>
      <c r="C27" s="24" t="s">
        <v>25</v>
      </c>
      <c r="D27" s="24" t="s">
        <v>152</v>
      </c>
      <c r="E27" s="58">
        <f>E28+E29</f>
        <v>5.2572358315789467</v>
      </c>
    </row>
    <row r="28" spans="1:5" ht="33.799999999999997" customHeight="1">
      <c r="A28" s="24" t="s">
        <v>26</v>
      </c>
      <c r="B28" s="26" t="s">
        <v>151</v>
      </c>
      <c r="C28" s="24" t="s">
        <v>25</v>
      </c>
      <c r="D28" s="24" t="s">
        <v>150</v>
      </c>
      <c r="E28" s="27">
        <v>1.55</v>
      </c>
    </row>
    <row r="29" spans="1:5" ht="39.799999999999997" customHeight="1">
      <c r="A29" s="68" t="s">
        <v>27</v>
      </c>
      <c r="B29" s="28" t="s">
        <v>149</v>
      </c>
      <c r="C29" s="24" t="s">
        <v>25</v>
      </c>
      <c r="D29" s="29" t="s">
        <v>132</v>
      </c>
      <c r="E29" s="27">
        <f>0.15+((10384.3*E35)+(406.5*E51)+(267.4*E39)+(200.8*E43)+(106.7*E47))/(19*10000)</f>
        <v>3.7072358315789469</v>
      </c>
    </row>
    <row r="30" spans="1:5" ht="58.1">
      <c r="A30" s="68"/>
      <c r="B30" s="26" t="s">
        <v>148</v>
      </c>
      <c r="C30" s="24" t="s">
        <v>28</v>
      </c>
      <c r="D30" s="60" t="s">
        <v>181</v>
      </c>
      <c r="E30" s="56"/>
    </row>
    <row r="31" spans="1:5" ht="15.8">
      <c r="A31" s="24" t="s">
        <v>29</v>
      </c>
      <c r="B31" s="69" t="s">
        <v>30</v>
      </c>
      <c r="C31" s="69"/>
      <c r="D31" s="69"/>
      <c r="E31" s="69"/>
    </row>
    <row r="32" spans="1:5" ht="15.8">
      <c r="A32" s="24" t="s">
        <v>31</v>
      </c>
      <c r="B32" s="32" t="s">
        <v>118</v>
      </c>
      <c r="C32" s="70"/>
      <c r="D32" s="70"/>
      <c r="E32" s="70"/>
    </row>
    <row r="33" spans="1:6" ht="17.05">
      <c r="A33" s="24" t="s">
        <v>32</v>
      </c>
      <c r="B33" s="33" t="s">
        <v>33</v>
      </c>
      <c r="C33" s="24" t="s">
        <v>147</v>
      </c>
      <c r="D33" s="24" t="s">
        <v>34</v>
      </c>
      <c r="E33" s="56">
        <v>24.84</v>
      </c>
      <c r="F33" s="34"/>
    </row>
    <row r="34" spans="1:6" ht="17.05">
      <c r="A34" s="24" t="s">
        <v>35</v>
      </c>
      <c r="B34" s="33" t="s">
        <v>36</v>
      </c>
      <c r="C34" s="24" t="s">
        <v>147</v>
      </c>
      <c r="D34" s="24" t="s">
        <v>34</v>
      </c>
      <c r="E34" s="56">
        <v>13.98</v>
      </c>
    </row>
    <row r="35" spans="1:6" ht="17.05">
      <c r="A35" s="24" t="s">
        <v>37</v>
      </c>
      <c r="B35" s="33" t="s">
        <v>38</v>
      </c>
      <c r="C35" s="24" t="s">
        <v>147</v>
      </c>
      <c r="D35" s="24" t="s">
        <v>34</v>
      </c>
      <c r="E35" s="59">
        <f>E33+E34</f>
        <v>38.82</v>
      </c>
    </row>
    <row r="36" spans="1:6" ht="15.8">
      <c r="A36" s="24" t="s">
        <v>154</v>
      </c>
      <c r="B36" s="55" t="s">
        <v>178</v>
      </c>
      <c r="C36" s="31"/>
      <c r="D36" s="31"/>
      <c r="E36" s="56"/>
    </row>
    <row r="37" spans="1:6" ht="17.05">
      <c r="A37" s="24" t="s">
        <v>119</v>
      </c>
      <c r="B37" s="33" t="s">
        <v>169</v>
      </c>
      <c r="C37" s="24" t="s">
        <v>147</v>
      </c>
      <c r="D37" s="24" t="s">
        <v>34</v>
      </c>
      <c r="E37" s="27">
        <v>235.69</v>
      </c>
    </row>
    <row r="38" spans="1:6" ht="17.05">
      <c r="A38" s="24" t="s">
        <v>120</v>
      </c>
      <c r="B38" s="62" t="s">
        <v>180</v>
      </c>
      <c r="C38" s="24" t="s">
        <v>147</v>
      </c>
      <c r="D38" s="24" t="s">
        <v>34</v>
      </c>
      <c r="E38" s="27">
        <v>74.22</v>
      </c>
    </row>
    <row r="39" spans="1:6" ht="17.05">
      <c r="A39" s="24" t="s">
        <v>121</v>
      </c>
      <c r="B39" s="33" t="s">
        <v>38</v>
      </c>
      <c r="C39" s="24" t="s">
        <v>147</v>
      </c>
      <c r="D39" s="24" t="s">
        <v>34</v>
      </c>
      <c r="E39" s="58">
        <f>E37+E38</f>
        <v>309.90999999999997</v>
      </c>
    </row>
    <row r="40" spans="1:6" ht="15.8">
      <c r="A40" s="35" t="s">
        <v>122</v>
      </c>
      <c r="B40" s="36" t="s">
        <v>166</v>
      </c>
      <c r="C40" s="37"/>
      <c r="D40" s="37"/>
      <c r="E40" s="37"/>
    </row>
    <row r="41" spans="1:6" ht="17.05">
      <c r="A41" s="35" t="s">
        <v>123</v>
      </c>
      <c r="B41" s="38" t="s">
        <v>175</v>
      </c>
      <c r="C41" s="35" t="s">
        <v>156</v>
      </c>
      <c r="D41" s="35" t="s">
        <v>34</v>
      </c>
      <c r="E41" s="1">
        <v>359.75</v>
      </c>
    </row>
    <row r="42" spans="1:6" ht="17.05">
      <c r="A42" s="35" t="s">
        <v>124</v>
      </c>
      <c r="B42" s="38" t="s">
        <v>172</v>
      </c>
      <c r="C42" s="35" t="s">
        <v>156</v>
      </c>
      <c r="D42" s="35" t="s">
        <v>34</v>
      </c>
      <c r="E42" s="1">
        <v>0</v>
      </c>
      <c r="F42" s="34"/>
    </row>
    <row r="43" spans="1:6" ht="17.05">
      <c r="A43" s="35" t="s">
        <v>125</v>
      </c>
      <c r="B43" s="38" t="s">
        <v>38</v>
      </c>
      <c r="C43" s="35" t="s">
        <v>156</v>
      </c>
      <c r="D43" s="35" t="s">
        <v>34</v>
      </c>
      <c r="E43" s="39">
        <f>E41+E42</f>
        <v>359.75</v>
      </c>
    </row>
    <row r="44" spans="1:6" ht="15.8">
      <c r="A44" s="35" t="s">
        <v>126</v>
      </c>
      <c r="B44" s="36" t="s">
        <v>155</v>
      </c>
      <c r="C44" s="37"/>
      <c r="D44" s="37"/>
      <c r="E44" s="37"/>
    </row>
    <row r="45" spans="1:6" ht="17.05">
      <c r="A45" s="35" t="s">
        <v>127</v>
      </c>
      <c r="B45" s="38" t="s">
        <v>33</v>
      </c>
      <c r="C45" s="35" t="s">
        <v>156</v>
      </c>
      <c r="D45" s="35" t="s">
        <v>34</v>
      </c>
      <c r="E45" s="37">
        <v>182.29</v>
      </c>
    </row>
    <row r="46" spans="1:6" ht="17.05">
      <c r="A46" s="35" t="s">
        <v>128</v>
      </c>
      <c r="B46" s="38" t="s">
        <v>179</v>
      </c>
      <c r="C46" s="35" t="s">
        <v>156</v>
      </c>
      <c r="D46" s="35" t="s">
        <v>34</v>
      </c>
      <c r="E46" s="37">
        <v>0</v>
      </c>
      <c r="F46" s="34"/>
    </row>
    <row r="47" spans="1:6" ht="17.05">
      <c r="A47" s="35" t="s">
        <v>129</v>
      </c>
      <c r="B47" s="38" t="s">
        <v>38</v>
      </c>
      <c r="C47" s="35" t="s">
        <v>156</v>
      </c>
      <c r="D47" s="35" t="s">
        <v>34</v>
      </c>
      <c r="E47" s="39">
        <f>E45+E46</f>
        <v>182.29</v>
      </c>
    </row>
    <row r="48" spans="1:6" ht="15.8">
      <c r="A48" s="35" t="s">
        <v>161</v>
      </c>
      <c r="B48" s="36" t="s">
        <v>165</v>
      </c>
      <c r="C48" s="35"/>
      <c r="D48" s="35"/>
      <c r="E48" s="39"/>
    </row>
    <row r="49" spans="1:6" ht="17.05">
      <c r="A49" s="35" t="s">
        <v>162</v>
      </c>
      <c r="B49" s="38" t="s">
        <v>33</v>
      </c>
      <c r="C49" s="35" t="s">
        <v>156</v>
      </c>
      <c r="D49" s="35" t="s">
        <v>34</v>
      </c>
      <c r="E49" s="1">
        <v>241.57</v>
      </c>
      <c r="F49" s="34"/>
    </row>
    <row r="50" spans="1:6" ht="17.05">
      <c r="A50" s="35" t="s">
        <v>163</v>
      </c>
      <c r="B50" s="38" t="s">
        <v>173</v>
      </c>
      <c r="C50" s="35" t="s">
        <v>156</v>
      </c>
      <c r="D50" s="35" t="s">
        <v>34</v>
      </c>
      <c r="E50" s="1">
        <v>0</v>
      </c>
    </row>
    <row r="51" spans="1:6" ht="17.05">
      <c r="A51" s="35" t="s">
        <v>164</v>
      </c>
      <c r="B51" s="38" t="s">
        <v>38</v>
      </c>
      <c r="C51" s="35" t="s">
        <v>156</v>
      </c>
      <c r="D51" s="35" t="s">
        <v>34</v>
      </c>
      <c r="E51" s="39">
        <f>E49+E50</f>
        <v>241.57</v>
      </c>
    </row>
    <row r="52" spans="1:6" ht="15.8">
      <c r="A52" s="24" t="s">
        <v>39</v>
      </c>
      <c r="B52" s="33" t="s">
        <v>40</v>
      </c>
      <c r="C52" s="24" t="s">
        <v>25</v>
      </c>
      <c r="D52" s="31"/>
      <c r="E52" s="27"/>
    </row>
    <row r="53" spans="1:6" ht="15.8">
      <c r="A53" s="24" t="s">
        <v>41</v>
      </c>
      <c r="B53" s="33" t="s">
        <v>42</v>
      </c>
      <c r="C53" s="31"/>
      <c r="D53" s="31"/>
      <c r="E53" s="56"/>
    </row>
    <row r="54" spans="1:6" ht="15.8">
      <c r="A54" s="24" t="s">
        <v>43</v>
      </c>
      <c r="B54" s="33" t="s">
        <v>44</v>
      </c>
      <c r="C54" s="24" t="s">
        <v>25</v>
      </c>
      <c r="D54" s="31"/>
      <c r="E54" s="56"/>
    </row>
    <row r="55" spans="1:6" ht="31.6">
      <c r="A55" s="68" t="s">
        <v>45</v>
      </c>
      <c r="B55" s="25" t="s">
        <v>146</v>
      </c>
      <c r="C55" s="68" t="s">
        <v>25</v>
      </c>
      <c r="D55" s="68" t="s">
        <v>145</v>
      </c>
      <c r="E55" s="71">
        <f>E57+E58</f>
        <v>5.2572358315789467</v>
      </c>
    </row>
    <row r="56" spans="1:6" ht="15.8">
      <c r="A56" s="68"/>
      <c r="B56" s="26" t="s">
        <v>46</v>
      </c>
      <c r="C56" s="68"/>
      <c r="D56" s="68"/>
      <c r="E56" s="71"/>
    </row>
    <row r="57" spans="1:6" ht="17.05">
      <c r="A57" s="24" t="s">
        <v>47</v>
      </c>
      <c r="B57" s="33" t="s">
        <v>48</v>
      </c>
      <c r="C57" s="24" t="s">
        <v>25</v>
      </c>
      <c r="D57" s="24" t="s">
        <v>144</v>
      </c>
      <c r="E57" s="56">
        <v>1.55</v>
      </c>
    </row>
    <row r="58" spans="1:6" ht="17.05">
      <c r="A58" s="68" t="s">
        <v>49</v>
      </c>
      <c r="B58" s="33" t="s">
        <v>50</v>
      </c>
      <c r="C58" s="24" t="s">
        <v>25</v>
      </c>
      <c r="D58" s="24" t="s">
        <v>142</v>
      </c>
      <c r="E58" s="27">
        <f>$E$29</f>
        <v>3.7072358315789469</v>
      </c>
    </row>
    <row r="59" spans="1:6" ht="58.1">
      <c r="A59" s="68"/>
      <c r="B59" s="33" t="s">
        <v>50</v>
      </c>
      <c r="C59" s="24" t="s">
        <v>28</v>
      </c>
      <c r="D59" s="60" t="s">
        <v>181</v>
      </c>
      <c r="E59" s="56"/>
    </row>
    <row r="60" spans="1:6" ht="15.8">
      <c r="A60" s="24" t="s">
        <v>51</v>
      </c>
      <c r="B60" s="33" t="s">
        <v>52</v>
      </c>
      <c r="C60" s="70"/>
      <c r="D60" s="70"/>
      <c r="E60" s="70"/>
    </row>
    <row r="61" spans="1:6" ht="18.95">
      <c r="A61" s="24" t="s">
        <v>53</v>
      </c>
      <c r="B61" s="33" t="s">
        <v>54</v>
      </c>
      <c r="C61" s="24" t="s">
        <v>55</v>
      </c>
      <c r="D61" s="24" t="s">
        <v>143</v>
      </c>
      <c r="E61" s="56">
        <v>11.3</v>
      </c>
    </row>
    <row r="62" spans="1:6" ht="17.05">
      <c r="A62" s="24" t="s">
        <v>56</v>
      </c>
      <c r="B62" s="33" t="s">
        <v>57</v>
      </c>
      <c r="C62" s="24" t="s">
        <v>25</v>
      </c>
      <c r="D62" s="24" t="s">
        <v>142</v>
      </c>
      <c r="E62" s="27">
        <f>E58</f>
        <v>3.7072358315789469</v>
      </c>
    </row>
    <row r="63" spans="1:6" ht="15.8">
      <c r="A63" s="23" t="s">
        <v>58</v>
      </c>
      <c r="B63" s="67" t="s">
        <v>59</v>
      </c>
      <c r="C63" s="67"/>
      <c r="D63" s="67"/>
      <c r="E63" s="67"/>
    </row>
    <row r="64" spans="1:6" ht="31.6">
      <c r="A64" s="24" t="s">
        <v>60</v>
      </c>
      <c r="B64" s="26" t="s">
        <v>141</v>
      </c>
      <c r="C64" s="24" t="s">
        <v>25</v>
      </c>
      <c r="D64" s="24" t="s">
        <v>140</v>
      </c>
      <c r="E64" s="58">
        <f>E65+E66</f>
        <v>1.7900822889029802</v>
      </c>
    </row>
    <row r="65" spans="1:6" ht="17.05">
      <c r="A65" s="24" t="s">
        <v>61</v>
      </c>
      <c r="B65" s="33" t="s">
        <v>62</v>
      </c>
      <c r="C65" s="24" t="s">
        <v>25</v>
      </c>
      <c r="D65" s="24" t="s">
        <v>139</v>
      </c>
      <c r="E65" s="27">
        <v>0.93</v>
      </c>
    </row>
    <row r="66" spans="1:6" ht="17.05">
      <c r="A66" s="68" t="s">
        <v>63</v>
      </c>
      <c r="B66" s="33" t="s">
        <v>64</v>
      </c>
      <c r="C66" s="24" t="s">
        <v>25</v>
      </c>
      <c r="D66" s="24" t="s">
        <v>133</v>
      </c>
      <c r="E66" s="27">
        <f>0.1+(2.4*E55)/16.6</f>
        <v>0.86008228890298011</v>
      </c>
    </row>
    <row r="67" spans="1:6" ht="16.45">
      <c r="A67" s="68"/>
      <c r="B67" s="33" t="s">
        <v>64</v>
      </c>
      <c r="C67" s="24" t="s">
        <v>28</v>
      </c>
      <c r="D67" s="30" t="s">
        <v>171</v>
      </c>
      <c r="E67" s="56"/>
    </row>
    <row r="68" spans="1:6" ht="15.8">
      <c r="A68" s="24" t="s">
        <v>65</v>
      </c>
      <c r="B68" s="72" t="s">
        <v>66</v>
      </c>
      <c r="C68" s="72"/>
      <c r="D68" s="72"/>
      <c r="E68" s="72"/>
    </row>
    <row r="69" spans="1:6" ht="18.95">
      <c r="A69" s="24" t="s">
        <v>67</v>
      </c>
      <c r="B69" s="33" t="s">
        <v>54</v>
      </c>
      <c r="C69" s="24" t="s">
        <v>55</v>
      </c>
      <c r="D69" s="24" t="s">
        <v>138</v>
      </c>
      <c r="E69" s="56">
        <v>6.71</v>
      </c>
    </row>
    <row r="70" spans="1:6" ht="17.05">
      <c r="A70" s="24" t="s">
        <v>68</v>
      </c>
      <c r="B70" s="33" t="s">
        <v>69</v>
      </c>
      <c r="C70" s="24" t="s">
        <v>25</v>
      </c>
      <c r="D70" s="24" t="s">
        <v>133</v>
      </c>
      <c r="E70" s="27">
        <f>E66</f>
        <v>0.86008228890298011</v>
      </c>
    </row>
    <row r="71" spans="1:6" ht="15.8">
      <c r="A71" s="23" t="s">
        <v>70</v>
      </c>
      <c r="B71" s="67" t="s">
        <v>137</v>
      </c>
      <c r="C71" s="67"/>
      <c r="D71" s="67"/>
      <c r="E71" s="67"/>
    </row>
    <row r="72" spans="1:6" ht="15.8" customHeight="1">
      <c r="A72" s="40" t="s">
        <v>71</v>
      </c>
      <c r="B72" s="41" t="s">
        <v>72</v>
      </c>
      <c r="C72" s="40" t="s">
        <v>25</v>
      </c>
      <c r="D72" s="42" t="s">
        <v>157</v>
      </c>
      <c r="E72" s="43">
        <v>0.22</v>
      </c>
    </row>
    <row r="73" spans="1:6" ht="18.95">
      <c r="A73" s="24" t="s">
        <v>73</v>
      </c>
      <c r="B73" s="33" t="s">
        <v>74</v>
      </c>
      <c r="C73" s="24" t="s">
        <v>55</v>
      </c>
      <c r="D73" s="24" t="s">
        <v>134</v>
      </c>
      <c r="E73" s="44">
        <v>1.59</v>
      </c>
    </row>
    <row r="74" spans="1:6" ht="32.25" customHeight="1">
      <c r="A74" s="24" t="s">
        <v>75</v>
      </c>
      <c r="B74" s="33" t="s">
        <v>76</v>
      </c>
      <c r="C74" s="24" t="s">
        <v>77</v>
      </c>
      <c r="D74" s="24" t="s">
        <v>136</v>
      </c>
      <c r="E74" s="27">
        <v>2.23</v>
      </c>
    </row>
    <row r="75" spans="1:6" ht="47.4">
      <c r="A75" s="23" t="s">
        <v>78</v>
      </c>
      <c r="B75" s="45" t="s">
        <v>79</v>
      </c>
      <c r="C75" s="23" t="s">
        <v>25</v>
      </c>
      <c r="D75" s="30"/>
      <c r="E75" s="58">
        <v>0.23</v>
      </c>
    </row>
    <row r="76" spans="1:6" ht="31.6">
      <c r="A76" s="46" t="s">
        <v>80</v>
      </c>
      <c r="B76" s="47" t="s">
        <v>170</v>
      </c>
      <c r="C76" s="46" t="s">
        <v>25</v>
      </c>
      <c r="D76" s="35" t="s">
        <v>34</v>
      </c>
      <c r="E76" s="39">
        <f>E55+E64+E72+E75</f>
        <v>7.4973181204819275</v>
      </c>
    </row>
    <row r="77" spans="1:6" ht="15.8">
      <c r="A77" s="23" t="s">
        <v>81</v>
      </c>
      <c r="B77" s="32" t="s">
        <v>82</v>
      </c>
      <c r="C77" s="23" t="s">
        <v>25</v>
      </c>
      <c r="D77" s="31"/>
      <c r="E77" s="27">
        <v>0</v>
      </c>
    </row>
    <row r="78" spans="1:6" ht="15.8">
      <c r="A78" s="23" t="s">
        <v>83</v>
      </c>
      <c r="B78" s="32" t="s">
        <v>84</v>
      </c>
      <c r="C78" s="23" t="s">
        <v>25</v>
      </c>
      <c r="D78" s="24" t="s">
        <v>34</v>
      </c>
      <c r="E78" s="58">
        <f>SUM(E76-E77)</f>
        <v>7.4973181204819275</v>
      </c>
    </row>
    <row r="79" spans="1:6" ht="15.8">
      <c r="A79" s="23" t="s">
        <v>85</v>
      </c>
      <c r="B79" s="32" t="s">
        <v>174</v>
      </c>
      <c r="C79" s="23" t="s">
        <v>25</v>
      </c>
      <c r="D79" s="24" t="s">
        <v>34</v>
      </c>
      <c r="E79" s="58">
        <f>E78*0.09+E76+0.01</f>
        <v>8.182076751325301</v>
      </c>
      <c r="F79" s="61"/>
    </row>
    <row r="80" spans="1:6" ht="15.8">
      <c r="A80" s="23" t="s">
        <v>86</v>
      </c>
      <c r="B80" s="32" t="s">
        <v>87</v>
      </c>
      <c r="C80" s="23" t="s">
        <v>25</v>
      </c>
      <c r="D80" s="24" t="s">
        <v>34</v>
      </c>
      <c r="E80" s="1">
        <v>7.29</v>
      </c>
    </row>
    <row r="81" spans="1:5" ht="31.6">
      <c r="A81" s="23" t="s">
        <v>88</v>
      </c>
      <c r="B81" s="25" t="s">
        <v>89</v>
      </c>
      <c r="C81" s="23" t="s">
        <v>90</v>
      </c>
      <c r="D81" s="24" t="s">
        <v>34</v>
      </c>
      <c r="E81" s="1">
        <v>2.88</v>
      </c>
    </row>
    <row r="82" spans="1:5" ht="31.6">
      <c r="A82" s="24" t="s">
        <v>91</v>
      </c>
      <c r="B82" s="26" t="s">
        <v>135</v>
      </c>
      <c r="C82" s="24" t="s">
        <v>92</v>
      </c>
      <c r="D82" s="24" t="s">
        <v>34</v>
      </c>
      <c r="E82" s="78">
        <v>3682.12</v>
      </c>
    </row>
    <row r="83" spans="1:5" ht="15.8">
      <c r="A83" s="24" t="s">
        <v>93</v>
      </c>
      <c r="B83" s="33" t="s">
        <v>94</v>
      </c>
      <c r="C83" s="24" t="s">
        <v>92</v>
      </c>
      <c r="D83" s="31"/>
      <c r="E83" s="78">
        <v>3682.12</v>
      </c>
    </row>
    <row r="84" spans="1:5" ht="15.8">
      <c r="A84" s="24" t="s">
        <v>95</v>
      </c>
      <c r="B84" s="33" t="s">
        <v>158</v>
      </c>
      <c r="C84" s="24" t="s">
        <v>92</v>
      </c>
      <c r="D84" s="31"/>
      <c r="E84" s="78">
        <v>3682.12</v>
      </c>
    </row>
    <row r="85" spans="1:5" ht="15.8">
      <c r="A85" s="24" t="s">
        <v>96</v>
      </c>
      <c r="B85" s="33" t="s">
        <v>97</v>
      </c>
      <c r="C85" s="24" t="s">
        <v>92</v>
      </c>
      <c r="D85" s="24" t="s">
        <v>34</v>
      </c>
      <c r="E85" s="78">
        <v>3256.5360000000001</v>
      </c>
    </row>
    <row r="86" spans="1:5" ht="15.8">
      <c r="A86" s="24" t="s">
        <v>98</v>
      </c>
      <c r="B86" s="33" t="s">
        <v>158</v>
      </c>
      <c r="C86" s="24" t="s">
        <v>92</v>
      </c>
      <c r="D86" s="31"/>
      <c r="E86" s="78">
        <v>3256.5360000000001</v>
      </c>
    </row>
    <row r="87" spans="1:5" ht="31.6">
      <c r="A87" s="24" t="s">
        <v>99</v>
      </c>
      <c r="B87" s="26" t="s">
        <v>100</v>
      </c>
      <c r="C87" s="24" t="s">
        <v>92</v>
      </c>
      <c r="D87" s="24" t="s">
        <v>34</v>
      </c>
      <c r="E87" s="27">
        <v>0</v>
      </c>
    </row>
    <row r="88" spans="1:5" ht="15.8">
      <c r="A88" s="24" t="s">
        <v>101</v>
      </c>
      <c r="B88" s="33" t="s">
        <v>42</v>
      </c>
      <c r="C88" s="24" t="s">
        <v>92</v>
      </c>
      <c r="D88" s="24" t="s">
        <v>34</v>
      </c>
      <c r="E88" s="48" t="s">
        <v>160</v>
      </c>
    </row>
    <row r="89" spans="1:5" ht="15.8">
      <c r="A89" s="49"/>
      <c r="B89" s="34"/>
      <c r="C89" s="34"/>
      <c r="D89" s="34"/>
      <c r="E89" s="34"/>
    </row>
    <row r="90" spans="1:5" ht="15.8">
      <c r="A90" s="76" t="s">
        <v>102</v>
      </c>
      <c r="B90" s="76"/>
      <c r="C90" s="76"/>
      <c r="D90" s="76"/>
      <c r="E90" s="76"/>
    </row>
    <row r="91" spans="1:5" ht="15.8">
      <c r="A91" s="77" t="s">
        <v>103</v>
      </c>
      <c r="B91" s="77"/>
      <c r="C91" s="77"/>
      <c r="D91" s="77"/>
      <c r="E91" s="77"/>
    </row>
    <row r="92" spans="1:5" ht="15.8">
      <c r="A92" s="73" t="s">
        <v>104</v>
      </c>
      <c r="B92" s="73"/>
      <c r="C92" s="73"/>
      <c r="D92" s="73"/>
      <c r="E92" s="73"/>
    </row>
    <row r="93" spans="1:5" ht="32.25" customHeight="1">
      <c r="A93" s="73" t="s">
        <v>105</v>
      </c>
      <c r="B93" s="73"/>
      <c r="C93" s="73"/>
      <c r="D93" s="73"/>
      <c r="E93" s="73"/>
    </row>
    <row r="94" spans="1:5" ht="15.8">
      <c r="A94" s="77" t="s">
        <v>106</v>
      </c>
      <c r="B94" s="77"/>
      <c r="C94" s="77"/>
      <c r="D94" s="77"/>
      <c r="E94" s="77"/>
    </row>
    <row r="95" spans="1:5" ht="15.8">
      <c r="A95" s="73" t="s">
        <v>107</v>
      </c>
      <c r="B95" s="73"/>
      <c r="C95" s="73"/>
      <c r="D95" s="73"/>
      <c r="E95" s="73"/>
    </row>
    <row r="96" spans="1:5" ht="15.8">
      <c r="A96" s="73" t="s">
        <v>108</v>
      </c>
      <c r="B96" s="73"/>
      <c r="C96" s="73"/>
      <c r="D96" s="73"/>
      <c r="E96" s="73"/>
    </row>
    <row r="97" spans="1:5" ht="15.8">
      <c r="A97" s="74" t="s">
        <v>109</v>
      </c>
      <c r="B97" s="74"/>
      <c r="C97" s="74"/>
      <c r="D97" s="74"/>
      <c r="E97" s="74"/>
    </row>
    <row r="98" spans="1:5" ht="15.8">
      <c r="A98" s="74" t="s">
        <v>110</v>
      </c>
      <c r="B98" s="74"/>
      <c r="C98" s="74"/>
      <c r="D98" s="74"/>
      <c r="E98" s="74"/>
    </row>
    <row r="99" spans="1:5" ht="15.8">
      <c r="A99" s="50"/>
      <c r="B99" s="34"/>
      <c r="C99" s="34"/>
      <c r="D99" s="34"/>
      <c r="E99" s="34"/>
    </row>
    <row r="100" spans="1:5" ht="54.8" customHeight="1">
      <c r="A100" s="50"/>
      <c r="B100" s="34"/>
      <c r="C100" s="34"/>
      <c r="D100" s="34"/>
      <c r="E100" s="34"/>
    </row>
    <row r="101" spans="1:5" ht="29.25" customHeight="1">
      <c r="A101" s="75" t="s">
        <v>111</v>
      </c>
      <c r="B101" s="51" t="s">
        <v>167</v>
      </c>
      <c r="C101" s="52" t="s">
        <v>112</v>
      </c>
      <c r="D101" s="51" t="s">
        <v>168</v>
      </c>
      <c r="E101" s="34"/>
    </row>
    <row r="102" spans="1:5" ht="25.6" customHeight="1">
      <c r="A102" s="75"/>
      <c r="B102" s="53" t="s">
        <v>6</v>
      </c>
      <c r="C102" s="53" t="s">
        <v>113</v>
      </c>
      <c r="D102" s="53" t="s">
        <v>114</v>
      </c>
      <c r="E102" s="34"/>
    </row>
    <row r="103" spans="1:5" ht="15.8">
      <c r="A103" s="54"/>
      <c r="B103" s="34"/>
      <c r="C103" s="34"/>
      <c r="D103" s="34"/>
      <c r="E103" s="34"/>
    </row>
  </sheetData>
  <mergeCells count="30"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2019-03-05T12:47:27Z</dcterms:modified>
</cp:coreProperties>
</file>