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dro\Desktop\DSAIS2022\Šilumos kaina 2023\"/>
    </mc:Choice>
  </mc:AlternateContent>
  <xr:revisionPtr revIDLastSave="0" documentId="13_ncr:1_{804B7614-BD2B-46F3-BF8F-2E48454BF0F6}" xr6:coauthVersionLast="47" xr6:coauthVersionMax="47" xr10:uidLastSave="{00000000-0000-0000-0000-000000000000}"/>
  <bookViews>
    <workbookView xWindow="-108" yWindow="-108" windowWidth="23256" windowHeight="12456" xr2:uid="{D3C6A446-0A53-4B27-8468-A33C809C9B16}"/>
  </bookViews>
  <sheets>
    <sheet name="Sheet1" sheetId="1" r:id="rId1"/>
  </sheets>
  <definedNames>
    <definedName name="SIS011_F_Gamtiniudujutr1Kainos1" localSheetId="0">Sheet1!$E$20</definedName>
    <definedName name="SIS011_F_Kurokainataiko10Kainos1" localSheetId="0">Sheet1!$E$46</definedName>
    <definedName name="SIS011_F_Kurokainataiko1Kainos1" localSheetId="0">Sheet1!$E$18</definedName>
    <definedName name="SIS011_F_Kurokainataiko2Kainos1" localSheetId="0">Sheet1!$E$22</definedName>
    <definedName name="SIS011_F_Kurokainataiko3Kainos1" localSheetId="0">Sheet1!$E$25</definedName>
    <definedName name="SIS011_F_Kurokainataiko4Kainos1" localSheetId="0">Sheet1!$E$28</definedName>
    <definedName name="SIS011_F_Kurokainataiko5Kainos1" localSheetId="0">Sheet1!$E$31</definedName>
    <definedName name="SIS011_F_Kurokainataiko6Kainos1" localSheetId="0">Sheet1!$E$34</definedName>
    <definedName name="SIS011_F_Kurokainataiko7Kainos1" localSheetId="0">Sheet1!$E$37</definedName>
    <definedName name="SIS011_F_Kurokainataiko8Kainos1" localSheetId="0">Sheet1!$E$40</definedName>
    <definedName name="SIS011_F_Kurokainataiko9Kainos1" localSheetId="0">Sheet1!$E$43</definedName>
    <definedName name="SIS011_F_Kurokiekistaik10Kainos1" localSheetId="0">Sheet1!$E$47</definedName>
    <definedName name="SIS011_F_Kurokiekistaik1Kainos1" localSheetId="0">Sheet1!$E$19</definedName>
    <definedName name="SIS011_F_Kurokiekistaik2Kainos1" localSheetId="0">Sheet1!$E$23</definedName>
    <definedName name="SIS011_F_Kurokiekistaik3Kainos1" localSheetId="0">Sheet1!$E$26</definedName>
    <definedName name="SIS011_F_Kurokiekistaik4Kainos1" localSheetId="0">Sheet1!$E$29</definedName>
    <definedName name="SIS011_F_Kurokiekistaik5Kainos1" localSheetId="0">Sheet1!$E$32</definedName>
    <definedName name="SIS011_F_Kurokiekistaik6Kainos1" localSheetId="0">Sheet1!$E$35</definedName>
    <definedName name="SIS011_F_Kurokiekistaik7Kainos1" localSheetId="0">Sheet1!$E$38</definedName>
    <definedName name="SIS011_F_Kurokiekistaik8Kainos1" localSheetId="0">Sheet1!$E$41</definedName>
    <definedName name="SIS011_F_Kurokiekistaik9Kainos1" localSheetId="0">Sheet1!$E$44</definedName>
    <definedName name="SIS011_F_Vienanareskain1Kainos1" localSheetId="0">Sheet1!$E$110</definedName>
    <definedName name="SIS011_F_Vienanareskain2Kainos1" localSheetId="0">Sheet1!$E$111</definedName>
    <definedName name="SIS011_F_Vienanaressilu2Kainos1" localSheetId="0">Sheet1!$E$120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6" i="1" l="1"/>
  <c r="E148" i="1"/>
  <c r="E130" i="1"/>
  <c r="E125" i="1"/>
  <c r="E118" i="1"/>
  <c r="E116" i="1"/>
  <c r="E109" i="1"/>
  <c r="E48" i="1"/>
  <c r="B47" i="1"/>
  <c r="B46" i="1"/>
  <c r="B44" i="1"/>
  <c r="B43" i="1"/>
  <c r="B41" i="1"/>
  <c r="B40" i="1"/>
  <c r="B38" i="1"/>
  <c r="B37" i="1"/>
  <c r="E16" i="1"/>
  <c r="E12" i="1"/>
  <c r="E141" i="1" l="1"/>
  <c r="E143" i="1" s="1"/>
  <c r="E144" i="1" s="1"/>
  <c r="E146" i="1"/>
</calcChain>
</file>

<file path=xl/sharedStrings.xml><?xml version="1.0" encoding="utf-8"?>
<sst xmlns="http://schemas.openxmlformats.org/spreadsheetml/2006/main" count="560" uniqueCount="258">
  <si>
    <t>Ūkio subjektas: Viešoji įstaiga Velžio komunalinis ūkis</t>
  </si>
  <si>
    <t>Šilumos kainos skaičiavimas</t>
  </si>
  <si>
    <t>Energetikos, geriamojo vandens tiekimo ir nuotekų tvarkymo, paviršinių nuotekų tvarkymo įmonių informacijos teikimo taisyklių 20 priedas</t>
  </si>
  <si>
    <t>Eil. Nr.</t>
  </si>
  <si>
    <t>Pavadinimas</t>
  </si>
  <si>
    <t>Mato vnt.</t>
  </si>
  <si>
    <t>Rodiklis / pastaba</t>
  </si>
  <si>
    <t>Kainos</t>
  </si>
  <si>
    <t>1.</t>
  </si>
  <si>
    <t>1.1.</t>
  </si>
  <si>
    <t>ct/kWh</t>
  </si>
  <si>
    <t>1.1.1.</t>
  </si>
  <si>
    <t>1.1.2</t>
  </si>
  <si>
    <t>formulė</t>
  </si>
  <si>
    <t>THG,KD = TH,KD = TH,KD,dv, = 0,18 + (20 107 × pf )× 100 / 18 531 063</t>
  </si>
  <si>
    <t>1.2.</t>
  </si>
  <si>
    <t>Vidutinė svertinė kuro kaina, taikoma šilumos kainos skaičiavime</t>
  </si>
  <si>
    <t>Eur/MWh</t>
  </si>
  <si>
    <t>1.2.1.</t>
  </si>
  <si>
    <t>Gamtinės dujos</t>
  </si>
  <si>
    <t>1.2.1.1.</t>
  </si>
  <si>
    <t>Gamtinių dujų kuro kaina, taikoma šilumos kainos skaičiavimuose</t>
  </si>
  <si>
    <t xml:space="preserve">Eur/MWh </t>
  </si>
  <si>
    <t>1.2.1.2.</t>
  </si>
  <si>
    <t>Gamtinių dujų  kuro kiekis, taikomas šilumos kainos skaičiavime</t>
  </si>
  <si>
    <t>MWh</t>
  </si>
  <si>
    <t>1.2.1.3.</t>
  </si>
  <si>
    <t>Gamtinių dujų transportavimo sąnaudos, taikomos šilumos kainos skaičiavimuose</t>
  </si>
  <si>
    <t>Eur</t>
  </si>
  <si>
    <t>1.2.2.</t>
  </si>
  <si>
    <t>Medienos skiedros</t>
  </si>
  <si>
    <t>1.2.2.1.</t>
  </si>
  <si>
    <t>1.2.2.2.</t>
  </si>
  <si>
    <t xml:space="preserve">MWh </t>
  </si>
  <si>
    <t>1.2.3.</t>
  </si>
  <si>
    <t>Medienos granulės</t>
  </si>
  <si>
    <t>1.2.3.1.</t>
  </si>
  <si>
    <t>1.2.3.2.</t>
  </si>
  <si>
    <t>1.2.4.</t>
  </si>
  <si>
    <t>Malkinė mediena</t>
  </si>
  <si>
    <t>1.2.4.1.</t>
  </si>
  <si>
    <t>1.2.4.2.</t>
  </si>
  <si>
    <t>1.2.5.</t>
  </si>
  <si>
    <t>Suskystintos dujos</t>
  </si>
  <si>
    <t>1.2.5.1.</t>
  </si>
  <si>
    <t>1.2.5.2.</t>
  </si>
  <si>
    <t>1.2.6.</t>
  </si>
  <si>
    <t>Prašome pasirinktį kuro rūšį</t>
  </si>
  <si>
    <t>1.2.6.1.</t>
  </si>
  <si>
    <t>1.2.6.2.</t>
  </si>
  <si>
    <t>1.2.7.</t>
  </si>
  <si>
    <t>1.2.7.1.</t>
  </si>
  <si>
    <t>1.2.7.2.</t>
  </si>
  <si>
    <t>1.2.8.</t>
  </si>
  <si>
    <t>1.2.8.1.</t>
  </si>
  <si>
    <t>1.2.8.2.</t>
  </si>
  <si>
    <t>1.2.9.</t>
  </si>
  <si>
    <t>1.2.9.1.</t>
  </si>
  <si>
    <t>1.2.9.2.</t>
  </si>
  <si>
    <t>1.2.10.</t>
  </si>
  <si>
    <t>Kuro rūšis (įvardinti)</t>
  </si>
  <si>
    <t>1.2.10.1.</t>
  </si>
  <si>
    <t>1.2.10.2.</t>
  </si>
  <si>
    <t>1.3.</t>
  </si>
  <si>
    <t>-</t>
  </si>
  <si>
    <t>1.3.1.</t>
  </si>
  <si>
    <t xml:space="preserve"> -</t>
  </si>
  <si>
    <t>1.3.1.1</t>
  </si>
  <si>
    <t>pirktos šilumos kaina</t>
  </si>
  <si>
    <t>1.3.1.2.</t>
  </si>
  <si>
    <t>pirktos šilumos kiekis</t>
  </si>
  <si>
    <t>kWh</t>
  </si>
  <si>
    <t>1.3.2.</t>
  </si>
  <si>
    <t>1.3.2.1.</t>
  </si>
  <si>
    <t>1.3.2.2.</t>
  </si>
  <si>
    <t>1.3.3.</t>
  </si>
  <si>
    <t>1.3.3.1.</t>
  </si>
  <si>
    <t>1.3.3.2.</t>
  </si>
  <si>
    <t>1.3.4.</t>
  </si>
  <si>
    <t>1.3.4.1.</t>
  </si>
  <si>
    <t>1.3.4.2.</t>
  </si>
  <si>
    <t>1.3.5.</t>
  </si>
  <si>
    <t>1.3.5.1.</t>
  </si>
  <si>
    <t>1.3.5.2.</t>
  </si>
  <si>
    <t>1.3.6.</t>
  </si>
  <si>
    <t>1.3.6.1.</t>
  </si>
  <si>
    <t>1.3.6.2.</t>
  </si>
  <si>
    <t>1.3.7.</t>
  </si>
  <si>
    <t>1.3.7.1.</t>
  </si>
  <si>
    <t>1.3.7.2.</t>
  </si>
  <si>
    <t>1.3.8.</t>
  </si>
  <si>
    <t>1.3.8.1.</t>
  </si>
  <si>
    <t>1.3.8.2.</t>
  </si>
  <si>
    <t>1.3.9.</t>
  </si>
  <si>
    <t>1.3.9.1.</t>
  </si>
  <si>
    <t>1.3.9.2.</t>
  </si>
  <si>
    <t>1.3.10.</t>
  </si>
  <si>
    <t>1.3.10.1.</t>
  </si>
  <si>
    <t>1.3.10.2.</t>
  </si>
  <si>
    <t>1.3.11.</t>
  </si>
  <si>
    <t>1.3.11.1.</t>
  </si>
  <si>
    <t>1.3.11.2.</t>
  </si>
  <si>
    <t>1.3.12.</t>
  </si>
  <si>
    <t>1.3.12.1.</t>
  </si>
  <si>
    <t>1.3.12.2.</t>
  </si>
  <si>
    <t>1.3.13.</t>
  </si>
  <si>
    <t>1.3.13.1.</t>
  </si>
  <si>
    <t>1.3.13.2.</t>
  </si>
  <si>
    <t>1.3.14.</t>
  </si>
  <si>
    <t>1.3.14.1.</t>
  </si>
  <si>
    <t>1.3.14.2.</t>
  </si>
  <si>
    <t>1.3.15.</t>
  </si>
  <si>
    <t>1.3.15.1.</t>
  </si>
  <si>
    <t>1.3.15.2.</t>
  </si>
  <si>
    <t>1.3.16.</t>
  </si>
  <si>
    <t>1.3.16.1.</t>
  </si>
  <si>
    <t>1.3.16.2.</t>
  </si>
  <si>
    <t>1.3.17.</t>
  </si>
  <si>
    <t>1.3.17.1.</t>
  </si>
  <si>
    <t>1.3.17.2.</t>
  </si>
  <si>
    <t>1.3.18.</t>
  </si>
  <si>
    <t>1.3.18.1.</t>
  </si>
  <si>
    <t>1.3.18.2.</t>
  </si>
  <si>
    <t>1.3.19.</t>
  </si>
  <si>
    <t>1.3.19.1.</t>
  </si>
  <si>
    <t>1.3.19.2.</t>
  </si>
  <si>
    <t>1.3.20.</t>
  </si>
  <si>
    <t>1.3.20.1.</t>
  </si>
  <si>
    <t>1.3.20.2.</t>
  </si>
  <si>
    <t>1.4.</t>
  </si>
  <si>
    <t>1.4.1.</t>
  </si>
  <si>
    <t>vienanarės kainos pastovioji dedamoji</t>
  </si>
  <si>
    <t>1.4.2.</t>
  </si>
  <si>
    <t xml:space="preserve">vienanarės kainos kintamoji dedamoji </t>
  </si>
  <si>
    <t>1.5.</t>
  </si>
  <si>
    <t>1.5.1.</t>
  </si>
  <si>
    <t>Eur/mėn./kW</t>
  </si>
  <si>
    <t>1.5.2.</t>
  </si>
  <si>
    <t>Eur/mėn.</t>
  </si>
  <si>
    <t>1.5.3.</t>
  </si>
  <si>
    <t>kintamoji kainos dalis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</si>
  <si>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</si>
  <si>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</si>
  <si>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</si>
  <si>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</si>
  <si>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</si>
  <si>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</si>
  <si>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</si>
  <si>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THT,KD = THT,KD,dv, = 0,08 + (2 439 046 × TH) / 16 092 017</t>
  </si>
  <si>
    <t>2.2.</t>
  </si>
  <si>
    <t>2.2.1.</t>
  </si>
  <si>
    <t>2.2.2.</t>
  </si>
  <si>
    <t>2.2.3.</t>
  </si>
  <si>
    <t xml:space="preserve">kintamoji kainos dalis </t>
  </si>
  <si>
    <t>3.</t>
  </si>
  <si>
    <t>MAŽMENINIO APTARNAVIMO KAINA (KAINOS DEDAMOSIOS)</t>
  </si>
  <si>
    <t>3.1.</t>
  </si>
  <si>
    <t>Mažmeninio aptarnavimo kaina vartotojams už suvartotą šilumos kiekį</t>
  </si>
  <si>
    <t>3.2.</t>
  </si>
  <si>
    <t>Mažmeninio aptarnavimo pastovus (mėnesio) užmokestis</t>
  </si>
  <si>
    <t>3.3.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</si>
  <si>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</si>
  <si>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</si>
  <si>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</si>
  <si>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</si>
  <si>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</si>
  <si>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</si>
  <si>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</si>
  <si>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</si>
  <si>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</si>
  <si>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</si>
  <si>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</si>
  <si>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</si>
  <si>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6.</t>
  </si>
  <si>
    <t xml:space="preserve">Subsidijos dydis </t>
  </si>
  <si>
    <t>7.</t>
  </si>
  <si>
    <t>8.</t>
  </si>
  <si>
    <t>9.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</si>
  <si>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</si>
  <si>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</si>
  <si>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</si>
  <si>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</si>
  <si>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</si>
  <si>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12.</t>
  </si>
  <si>
    <t>Praėjusį mėnesį faktiškai į tinklą patiektas šilumos kiekis</t>
  </si>
  <si>
    <t>12.1.</t>
  </si>
  <si>
    <t>12.2.</t>
  </si>
  <si>
    <t>12.3.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</si>
  <si>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</si>
  <si>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</si>
  <si>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</si>
  <si>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</si>
  <si>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</si>
  <si>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</si>
  <si>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</si>
  <si>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</si>
  <si>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</si>
  <si>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</si>
  <si>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</si>
  <si>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</si>
  <si>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</si>
  <si>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</si>
  <si>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>Sprendimas, nutarimas ar ūkio subjekto įstatuose nustatytas dokumentas, kuriuo nustatytos šilumos kainos dedamosios</t>
  </si>
  <si>
    <t>2021 m. gruodžio 27 d. Nr. T-243  2022 m. rugsėjo 29 d. Nr. T-204</t>
  </si>
  <si>
    <r>
      <t>ŠILUMOS</t>
    </r>
    <r>
      <rPr>
        <b/>
        <i/>
        <sz val="9"/>
        <rFont val="Times New Roman"/>
        <family val="1"/>
      </rPr>
      <t xml:space="preserve"> (PRODUKTO)</t>
    </r>
    <r>
      <rPr>
        <b/>
        <sz val="9"/>
        <rFont val="Times New Roman"/>
        <family val="1"/>
      </rPr>
      <t xml:space="preserve"> GAMYBOS KAINOS DEDAMOSIOS</t>
    </r>
  </si>
  <si>
    <r>
      <t xml:space="preserve">Šilumos </t>
    </r>
    <r>
      <rPr>
        <b/>
        <i/>
        <sz val="9"/>
        <rFont val="Times New Roman"/>
        <family val="1"/>
      </rPr>
      <t>(produkto)</t>
    </r>
    <r>
      <rPr>
        <b/>
        <sz val="9"/>
        <rFont val="Times New Roman"/>
        <family val="1"/>
      </rPr>
      <t xml:space="preserve"> gamybos savo šaltiniuose vienanarė kaina </t>
    </r>
    <r>
      <rPr>
        <b/>
        <i/>
        <sz val="9"/>
        <rFont val="Times New Roman"/>
        <family val="1"/>
      </rPr>
      <t>(kainos dedamosios) (1.1.1 + 1.1.2)</t>
    </r>
  </si>
  <si>
    <r>
      <t>T</t>
    </r>
    <r>
      <rPr>
        <vertAlign val="subscript"/>
        <sz val="9"/>
        <rFont val="Times New Roman"/>
        <family val="1"/>
      </rPr>
      <t>HG</t>
    </r>
    <r>
      <rPr>
        <sz val="9"/>
        <rFont val="Times New Roman"/>
        <family val="1"/>
      </rPr>
      <t xml:space="preserve"> = T</t>
    </r>
    <r>
      <rPr>
        <vertAlign val="subscript"/>
        <sz val="9"/>
        <rFont val="Times New Roman"/>
        <family val="1"/>
      </rPr>
      <t xml:space="preserve">HG,PD </t>
    </r>
    <r>
      <rPr>
        <sz val="9"/>
        <rFont val="Times New Roman"/>
        <family val="1"/>
      </rPr>
      <t>+ T</t>
    </r>
    <r>
      <rPr>
        <vertAlign val="subscript"/>
        <sz val="9"/>
        <rFont val="Times New Roman"/>
        <family val="1"/>
      </rPr>
      <t>HG,KD</t>
    </r>
    <r>
      <rPr>
        <sz val="9"/>
        <rFont val="Times New Roman"/>
        <family val="1"/>
      </rPr>
      <t xml:space="preserve"> </t>
    </r>
  </si>
  <si>
    <r>
      <t xml:space="preserve">šilumos </t>
    </r>
    <r>
      <rPr>
        <i/>
        <sz val="9"/>
        <rFont val="Times New Roman"/>
        <family val="1"/>
      </rPr>
      <t xml:space="preserve">(produkto) </t>
    </r>
    <r>
      <rPr>
        <sz val="9"/>
        <rFont val="Times New Roman"/>
        <family val="1"/>
      </rPr>
      <t>gamybos savo šaltiniuose kainos pastovioji dedamoji</t>
    </r>
  </si>
  <si>
    <r>
      <t>T</t>
    </r>
    <r>
      <rPr>
        <vertAlign val="subscript"/>
        <sz val="9"/>
        <rFont val="Times New Roman"/>
        <family val="1"/>
      </rPr>
      <t>HG,PD</t>
    </r>
  </si>
  <si>
    <r>
      <t xml:space="preserve">šilumos </t>
    </r>
    <r>
      <rPr>
        <i/>
        <sz val="9"/>
        <rFont val="Times New Roman"/>
        <family val="1"/>
      </rPr>
      <t>(produkto)</t>
    </r>
    <r>
      <rPr>
        <sz val="9"/>
        <rFont val="Times New Roman"/>
        <family val="1"/>
      </rPr>
      <t xml:space="preserve"> gamybos savo šaltiniuose kainos kintamoji dedamoji </t>
    </r>
  </si>
  <si>
    <r>
      <t>T</t>
    </r>
    <r>
      <rPr>
        <vertAlign val="subscript"/>
        <sz val="9"/>
        <rFont val="Times New Roman"/>
        <family val="1"/>
      </rPr>
      <t>HG,KD</t>
    </r>
  </si>
  <si>
    <r>
      <t xml:space="preserve">Šilumos įsigijimo </t>
    </r>
    <r>
      <rPr>
        <i/>
        <sz val="9"/>
        <rFont val="Times New Roman"/>
        <family val="1"/>
      </rPr>
      <t>(vidutinė)</t>
    </r>
    <r>
      <rPr>
        <sz val="9"/>
        <rFont val="Times New Roman"/>
        <family val="1"/>
      </rPr>
      <t xml:space="preserve"> kaina </t>
    </r>
    <r>
      <rPr>
        <i/>
        <sz val="9"/>
        <rFont val="Times New Roman"/>
        <family val="1"/>
      </rPr>
      <t>((1.3.1.1 × 1.3.1.2 + 1.3.2.1 × 1.3.2.2 + ...) / (1.3.1.2 + 1.3.2.2 + ...))</t>
    </r>
  </si>
  <si>
    <r>
      <t xml:space="preserve">nepriklausomas šilumos gamintojas </t>
    </r>
    <r>
      <rPr>
        <i/>
        <sz val="9"/>
        <rFont val="Times New Roman"/>
        <family val="1"/>
      </rPr>
      <t>(įvardinti)</t>
    </r>
  </si>
  <si>
    <r>
      <t>nepriklausomas šilumos gamintojas</t>
    </r>
    <r>
      <rPr>
        <i/>
        <sz val="9"/>
        <rFont val="Times New Roman"/>
        <family val="1"/>
      </rPr>
      <t xml:space="preserve"> (įvardinti)</t>
    </r>
  </si>
  <si>
    <r>
      <t xml:space="preserve">Šilumos </t>
    </r>
    <r>
      <rPr>
        <b/>
        <i/>
        <sz val="9"/>
        <rFont val="Times New Roman"/>
        <family val="1"/>
      </rPr>
      <t>(produkto)</t>
    </r>
    <r>
      <rPr>
        <b/>
        <sz val="9"/>
        <rFont val="Times New Roman"/>
        <family val="1"/>
      </rPr>
      <t xml:space="preserve"> gamybos </t>
    </r>
    <r>
      <rPr>
        <b/>
        <i/>
        <sz val="9"/>
        <rFont val="Times New Roman"/>
        <family val="1"/>
      </rPr>
      <t>(įsigijimo)</t>
    </r>
    <r>
      <rPr>
        <b/>
        <sz val="9"/>
        <rFont val="Times New Roman"/>
        <family val="1"/>
      </rPr>
      <t xml:space="preserve"> vienanarė kaina</t>
    </r>
    <r>
      <rPr>
        <b/>
        <i/>
        <sz val="9"/>
        <rFont val="Times New Roman"/>
        <family val="1"/>
      </rPr>
      <t xml:space="preserve"> (kainos dedamosios) </t>
    </r>
    <r>
      <rPr>
        <i/>
        <sz val="9"/>
        <rFont val="Times New Roman"/>
        <family val="1"/>
      </rPr>
      <t>(1.4.1 +1.4.2)</t>
    </r>
  </si>
  <si>
    <r>
      <t>T</t>
    </r>
    <r>
      <rPr>
        <vertAlign val="sub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= T</t>
    </r>
    <r>
      <rPr>
        <vertAlign val="subscript"/>
        <sz val="9"/>
        <rFont val="Times New Roman"/>
        <family val="1"/>
      </rPr>
      <t>H,PD</t>
    </r>
    <r>
      <rPr>
        <sz val="9"/>
        <rFont val="Times New Roman"/>
        <family val="1"/>
      </rPr>
      <t xml:space="preserve"> + T</t>
    </r>
    <r>
      <rPr>
        <vertAlign val="subscript"/>
        <sz val="9"/>
        <rFont val="Times New Roman"/>
        <family val="1"/>
      </rPr>
      <t>H,KD</t>
    </r>
  </si>
  <si>
    <r>
      <t>T</t>
    </r>
    <r>
      <rPr>
        <vertAlign val="subscript"/>
        <sz val="9"/>
        <rFont val="Times New Roman"/>
        <family val="1"/>
      </rPr>
      <t>H,PD</t>
    </r>
  </si>
  <si>
    <r>
      <t>T</t>
    </r>
    <r>
      <rPr>
        <vertAlign val="subscript"/>
        <sz val="9"/>
        <rFont val="Times New Roman"/>
        <family val="1"/>
      </rPr>
      <t>H,KD</t>
    </r>
  </si>
  <si>
    <r>
      <t xml:space="preserve">Šilumos </t>
    </r>
    <r>
      <rPr>
        <i/>
        <sz val="9"/>
        <rFont val="Times New Roman"/>
        <family val="1"/>
      </rPr>
      <t>(produkto)</t>
    </r>
    <r>
      <rPr>
        <sz val="9"/>
        <rFont val="Times New Roman"/>
        <family val="1"/>
      </rPr>
      <t xml:space="preserve"> gamybos</t>
    </r>
    <r>
      <rPr>
        <i/>
        <sz val="9"/>
        <rFont val="Times New Roman"/>
        <family val="1"/>
      </rPr>
      <t xml:space="preserve"> (įsigijimo)</t>
    </r>
    <r>
      <rPr>
        <sz val="9"/>
        <rFont val="Times New Roman"/>
        <family val="1"/>
      </rPr>
      <t xml:space="preserve"> dvinarė kaina </t>
    </r>
    <r>
      <rPr>
        <i/>
        <sz val="9"/>
        <rFont val="Times New Roman"/>
        <family val="1"/>
      </rPr>
      <t>(kainos dedamosios)</t>
    </r>
    <r>
      <rPr>
        <sz val="9"/>
        <rFont val="Times New Roman"/>
        <family val="1"/>
      </rPr>
      <t>:</t>
    </r>
  </si>
  <si>
    <r>
      <t xml:space="preserve">pastovioji kainos dalis </t>
    </r>
    <r>
      <rPr>
        <i/>
        <sz val="9"/>
        <rFont val="Times New Roman"/>
        <family val="1"/>
      </rPr>
      <t>(mėnesio užmokestis)</t>
    </r>
  </si>
  <si>
    <r>
      <t>T</t>
    </r>
    <r>
      <rPr>
        <vertAlign val="superscript"/>
        <sz val="9"/>
        <rFont val="Times New Roman"/>
        <family val="1"/>
      </rPr>
      <t>1</t>
    </r>
    <r>
      <rPr>
        <vertAlign val="subscript"/>
        <sz val="9"/>
        <rFont val="Times New Roman"/>
        <family val="1"/>
      </rPr>
      <t>H,MU</t>
    </r>
  </si>
  <si>
    <r>
      <t>T</t>
    </r>
    <r>
      <rPr>
        <vertAlign val="superscript"/>
        <sz val="9"/>
        <rFont val="Times New Roman"/>
        <family val="1"/>
      </rPr>
      <t>2</t>
    </r>
    <r>
      <rPr>
        <vertAlign val="subscript"/>
        <sz val="9"/>
        <rFont val="Times New Roman"/>
        <family val="1"/>
      </rPr>
      <t>H, MU</t>
    </r>
  </si>
  <si>
    <r>
      <t>T</t>
    </r>
    <r>
      <rPr>
        <vertAlign val="subscript"/>
        <sz val="9"/>
        <rFont val="Times New Roman"/>
        <family val="1"/>
      </rPr>
      <t>H, KD, dv</t>
    </r>
  </si>
  <si>
    <r>
      <t>Šilumos perdavimo vienanarė kaina</t>
    </r>
    <r>
      <rPr>
        <i/>
        <sz val="9"/>
        <rFont val="Times New Roman"/>
        <family val="1"/>
      </rPr>
      <t xml:space="preserve"> (kainos dedamosios) </t>
    </r>
    <r>
      <rPr>
        <sz val="9"/>
        <rFont val="Times New Roman"/>
        <family val="1"/>
      </rPr>
      <t xml:space="preserve">atitinkamai vartotojų grupei </t>
    </r>
    <r>
      <rPr>
        <i/>
        <sz val="9"/>
        <rFont val="Times New Roman"/>
        <family val="1"/>
      </rPr>
      <t>(2.1.1 +2.1.2)</t>
    </r>
  </si>
  <si>
    <r>
      <t>T</t>
    </r>
    <r>
      <rPr>
        <vertAlign val="subscript"/>
        <sz val="9"/>
        <rFont val="Times New Roman"/>
        <family val="1"/>
      </rPr>
      <t>HT</t>
    </r>
    <r>
      <rPr>
        <sz val="9"/>
        <rFont val="Times New Roman"/>
        <family val="1"/>
      </rPr>
      <t xml:space="preserve"> = T</t>
    </r>
    <r>
      <rPr>
        <vertAlign val="subscript"/>
        <sz val="9"/>
        <rFont val="Times New Roman"/>
        <family val="1"/>
      </rPr>
      <t>HT,PD</t>
    </r>
    <r>
      <rPr>
        <sz val="9"/>
        <rFont val="Times New Roman"/>
        <family val="1"/>
      </rPr>
      <t xml:space="preserve"> + T</t>
    </r>
    <r>
      <rPr>
        <vertAlign val="subscript"/>
        <sz val="9"/>
        <rFont val="Times New Roman"/>
        <family val="1"/>
      </rPr>
      <t>HT,KD</t>
    </r>
  </si>
  <si>
    <r>
      <t>T</t>
    </r>
    <r>
      <rPr>
        <vertAlign val="subscript"/>
        <sz val="9"/>
        <rFont val="Times New Roman"/>
        <family val="1"/>
      </rPr>
      <t>HT,PD</t>
    </r>
  </si>
  <si>
    <r>
      <t>T</t>
    </r>
    <r>
      <rPr>
        <vertAlign val="subscript"/>
        <sz val="9"/>
        <rFont val="Times New Roman"/>
        <family val="1"/>
      </rPr>
      <t>HT,KD</t>
    </r>
  </si>
  <si>
    <r>
      <t xml:space="preserve">Šilumos perdavimo dvinarė kaina </t>
    </r>
    <r>
      <rPr>
        <i/>
        <sz val="9"/>
        <rFont val="Times New Roman"/>
        <family val="1"/>
      </rPr>
      <t>(kainos dedamosios)</t>
    </r>
    <r>
      <rPr>
        <sz val="9"/>
        <rFont val="Times New Roman"/>
        <family val="1"/>
      </rPr>
      <t>:</t>
    </r>
  </si>
  <si>
    <r>
      <t>T</t>
    </r>
    <r>
      <rPr>
        <vertAlign val="superscript"/>
        <sz val="9"/>
        <rFont val="Times New Roman"/>
        <family val="1"/>
      </rPr>
      <t>1</t>
    </r>
    <r>
      <rPr>
        <vertAlign val="subscript"/>
        <sz val="9"/>
        <rFont val="Times New Roman"/>
        <family val="1"/>
      </rPr>
      <t>HT,MU</t>
    </r>
  </si>
  <si>
    <r>
      <t>T</t>
    </r>
    <r>
      <rPr>
        <vertAlign val="superscript"/>
        <sz val="9"/>
        <rFont val="Times New Roman"/>
        <family val="1"/>
      </rPr>
      <t>2</t>
    </r>
    <r>
      <rPr>
        <vertAlign val="subscript"/>
        <sz val="9"/>
        <rFont val="Times New Roman"/>
        <family val="1"/>
      </rPr>
      <t>HT,MU</t>
    </r>
  </si>
  <si>
    <r>
      <t>T</t>
    </r>
    <r>
      <rPr>
        <vertAlign val="subscript"/>
        <sz val="9"/>
        <rFont val="Times New Roman"/>
        <family val="1"/>
      </rPr>
      <t>HT, KD, dv</t>
    </r>
  </si>
  <si>
    <r>
      <t>T</t>
    </r>
    <r>
      <rPr>
        <vertAlign val="subscript"/>
        <sz val="9"/>
        <rFont val="Times New Roman"/>
        <family val="1"/>
      </rPr>
      <t>HS, PD</t>
    </r>
  </si>
  <si>
    <r>
      <t>T</t>
    </r>
    <r>
      <rPr>
        <vertAlign val="superscript"/>
        <sz val="9"/>
        <rFont val="Times New Roman"/>
        <family val="1"/>
      </rPr>
      <t>1</t>
    </r>
    <r>
      <rPr>
        <vertAlign val="subscript"/>
        <sz val="9"/>
        <rFont val="Times New Roman"/>
        <family val="1"/>
      </rPr>
      <t>HS, MU</t>
    </r>
  </si>
  <si>
    <r>
      <t>T</t>
    </r>
    <r>
      <rPr>
        <vertAlign val="superscript"/>
        <sz val="9"/>
        <rFont val="Times New Roman"/>
        <family val="1"/>
      </rPr>
      <t>2</t>
    </r>
    <r>
      <rPr>
        <vertAlign val="subscript"/>
        <sz val="9"/>
        <rFont val="Times New Roman"/>
        <family val="1"/>
      </rPr>
      <t>HS, MU</t>
    </r>
  </si>
  <si>
    <r>
      <t xml:space="preserve">NEPADENGTŲ SĄNAUDŲ IR (AR) PAPILDOMAI GAUTŲ PAJAMŲ DEDAMOJI </t>
    </r>
    <r>
      <rPr>
        <i/>
        <sz val="9"/>
        <rFont val="Times New Roman"/>
        <family val="1"/>
      </rPr>
      <t>(4.1.+ 4.2 + ...)</t>
    </r>
  </si>
  <si>
    <r>
      <t xml:space="preserve">Papildoma dedamoji dėl _____________________________ </t>
    </r>
    <r>
      <rPr>
        <i/>
        <sz val="9"/>
        <rFont val="Times New Roman"/>
        <family val="1"/>
      </rPr>
      <t>(įrašyti)</t>
    </r>
    <r>
      <rPr>
        <sz val="9"/>
        <rFont val="Times New Roman"/>
        <family val="1"/>
      </rPr>
      <t xml:space="preserve">, nustatyta _____________________________ </t>
    </r>
    <r>
      <rPr>
        <i/>
        <sz val="9"/>
        <rFont val="Times New Roman"/>
        <family val="1"/>
      </rPr>
      <t>(įrašyti sprendimo, nutarimo ar ūkio subjekto įstatuose nustatytu dokumentu  datą ir numerį)</t>
    </r>
  </si>
  <si>
    <r>
      <t xml:space="preserve">Taikymo laikotarpis nuo </t>
    </r>
    <r>
      <rPr>
        <i/>
        <sz val="9"/>
        <rFont val="Times New Roman"/>
        <family val="1"/>
      </rPr>
      <t xml:space="preserve">(įrašyti laikotarpį) </t>
    </r>
    <r>
      <rPr>
        <sz val="9"/>
        <rFont val="Times New Roman"/>
        <family val="1"/>
      </rPr>
      <t xml:space="preserve">iki </t>
    </r>
    <r>
      <rPr>
        <i/>
        <sz val="9"/>
        <rFont val="Times New Roman"/>
        <family val="1"/>
      </rPr>
      <t>(įrašyti laikotarpį)</t>
    </r>
  </si>
  <si>
    <r>
      <t xml:space="preserve">APSKAIČIUOTA ŠILUMOS VIENANARĖ KAINA (KAINOS DEDAMOSIOS) </t>
    </r>
    <r>
      <rPr>
        <i/>
        <sz val="9"/>
        <rFont val="Times New Roman"/>
        <family val="1"/>
      </rPr>
      <t>(1.4 + 2.1 + 3.1 + 4)</t>
    </r>
  </si>
  <si>
    <r>
      <t>Savivaldybės sprendimas, kuriuo vadovaujantis taikoma subsidija ___________________</t>
    </r>
    <r>
      <rPr>
        <i/>
        <sz val="9"/>
        <rFont val="Times New Roman"/>
        <family val="1"/>
      </rPr>
      <t xml:space="preserve"> (įrašyti sprendimo datą ir numerį )</t>
    </r>
  </si>
  <si>
    <r>
      <t xml:space="preserve">Galutinė šilumos vienanarė kaina </t>
    </r>
    <r>
      <rPr>
        <b/>
        <i/>
        <sz val="9"/>
        <rFont val="Times New Roman"/>
        <family val="1"/>
      </rPr>
      <t>(be PVM)</t>
    </r>
  </si>
  <si>
    <r>
      <t xml:space="preserve">Galutinė šilumos vienanarė kaina </t>
    </r>
    <r>
      <rPr>
        <b/>
        <i/>
        <sz val="9"/>
        <rFont val="Times New Roman"/>
        <family val="1"/>
      </rPr>
      <t>(su PVM)</t>
    </r>
  </si>
  <si>
    <r>
      <t xml:space="preserve">Galiojanti šilumos vienanarė kaina </t>
    </r>
    <r>
      <rPr>
        <b/>
        <i/>
        <sz val="9"/>
        <rFont val="Times New Roman"/>
        <family val="1"/>
      </rPr>
      <t>(be PVM)</t>
    </r>
  </si>
  <si>
    <r>
      <t xml:space="preserve">Savivaldybė </t>
    </r>
    <r>
      <rPr>
        <i/>
        <sz val="9"/>
        <rFont val="Times New Roman"/>
        <family val="1"/>
      </rPr>
      <t>(įvardinti)</t>
    </r>
  </si>
  <si>
    <t>Direktorius</t>
  </si>
  <si>
    <t>Vaidas Virbalas</t>
  </si>
  <si>
    <t>Medienos briketai</t>
  </si>
  <si>
    <t>Medienos briketų kuro kaina, taikoma šilumos kainos skaičiavimuose</t>
  </si>
  <si>
    <t>Medienos briketų kuro kiekis, taikomas šilumos kainos skaičiavime</t>
  </si>
  <si>
    <t>Medienos skiedrų kuro kaina, taikoma šilumos kainos skaičiavimuose</t>
  </si>
  <si>
    <t>Medienos skiedrų kuro kiekis, taikomas šilumos kainos skaičiavime</t>
  </si>
  <si>
    <t>Malkinės medienos kuro kaina, taikoma šilumos kainos skaičiavimuose</t>
  </si>
  <si>
    <t>Malkinės medienos kuro kiekis, taikomas šilumos kainos skaičiavime</t>
  </si>
  <si>
    <t>Medienos granulių kuro kaina, taikoma šilumos kainos skaičiavimuose</t>
  </si>
  <si>
    <t>Medienos granulių kuro kiekis, taikomas šilumos kainos skaičiavime</t>
  </si>
  <si>
    <t>Suskystintų dujų kuro kaina, taikoma šilumos kainos skaičiavimuose</t>
  </si>
  <si>
    <t>Suskystintų dujų kuro kiekis, taikomas šilumos kainos skaičiavime</t>
  </si>
  <si>
    <t>Ataskaitinis laikotarpis:  2023-06-01  2023-07-01</t>
  </si>
  <si>
    <t>Gegužė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</si>
</sst>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vertAlign val="subscript"/>
      <sz val="9"/>
      <name val="Times New Roman"/>
      <family val="1"/>
    </font>
    <font>
      <i/>
      <sz val="9"/>
      <name val="Times New Roman"/>
      <family val="1"/>
    </font>
    <font>
      <vertAlign val="superscript"/>
      <sz val="9"/>
      <name val="Times New Roman"/>
      <family val="1"/>
    </font>
    <font>
      <b/>
      <i/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2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2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vertical="center" wrapText="1"/>
    </xf>
    <xf numFmtId="0" fontId="5" fillId="4" borderId="9" xfId="0" applyFont="1" applyFill="1" applyBorder="1" applyAlignment="1" applyProtection="1">
      <alignment vertical="center" wrapText="1"/>
      <protection locked="0"/>
    </xf>
    <xf numFmtId="2" fontId="5" fillId="2" borderId="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vertical="center" wrapText="1"/>
      <protection locked="0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vertical="center" wrapText="1"/>
      <protection locked="0"/>
    </xf>
    <xf numFmtId="0" fontId="5" fillId="3" borderId="2" xfId="0" applyFont="1" applyFill="1" applyBorder="1" applyAlignment="1">
      <alignment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vertical="center" wrapText="1"/>
      <protection locked="0"/>
    </xf>
    <xf numFmtId="0" fontId="5" fillId="3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2" fontId="6" fillId="2" borderId="5" xfId="0" applyNumberFormat="1" applyFont="1" applyFill="1" applyBorder="1" applyAlignment="1">
      <alignment vertical="center" wrapText="1"/>
    </xf>
    <xf numFmtId="49" fontId="5" fillId="0" borderId="2" xfId="0" applyNumberFormat="1" applyFont="1" applyBorder="1" applyAlignment="1" applyProtection="1">
      <alignment horizontal="left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 wrapText="1"/>
      <protection locked="0"/>
    </xf>
    <xf numFmtId="1" fontId="5" fillId="0" borderId="2" xfId="0" applyNumberFormat="1" applyFont="1" applyBorder="1" applyAlignment="1" applyProtection="1">
      <alignment horizontal="center" vertical="center" wrapText="1"/>
      <protection locked="0"/>
    </xf>
    <xf numFmtId="1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5" fillId="0" borderId="6" xfId="0" applyNumberFormat="1" applyFont="1" applyBorder="1" applyAlignment="1" applyProtection="1">
      <alignment horizontal="center" vertical="center" wrapText="1"/>
      <protection locked="0"/>
    </xf>
    <xf numFmtId="2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79BC243A-D10A-40A8-8FC1-A9A44E33FD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69FCD-DF02-4DFC-BB13-520D872252CC}">
  <dimension ref="A1:E166"/>
  <sheetViews>
    <sheetView tabSelected="1" topLeftCell="A27" zoomScale="90" zoomScaleNormal="90" workbookViewId="0">
      <selection activeCell="L141" sqref="L141"/>
    </sheetView>
  </sheetViews>
  <sheetFormatPr defaultRowHeight="12" x14ac:dyDescent="0.25"/>
  <cols>
    <col min="1" max="1" width="6.77734375" style="3" customWidth="1"/>
    <col min="2" max="2" width="58.33203125" style="3" customWidth="1"/>
    <col min="3" max="3" width="8.88671875" style="3"/>
    <col min="4" max="4" width="21.5546875" style="3" customWidth="1"/>
    <col min="5" max="16384" width="8.88671875" style="3"/>
  </cols>
  <sheetData>
    <row r="1" spans="1:5" ht="12.6" thickBot="1" x14ac:dyDescent="0.3">
      <c r="A1" s="1" t="s">
        <v>0</v>
      </c>
      <c r="B1" s="2"/>
      <c r="C1" s="2"/>
      <c r="D1" s="2"/>
      <c r="E1" s="2"/>
    </row>
    <row r="2" spans="1:5" ht="12.6" thickBot="1" x14ac:dyDescent="0.3">
      <c r="A2" s="1" t="s">
        <v>256</v>
      </c>
      <c r="B2" s="2"/>
      <c r="C2" s="2"/>
      <c r="D2" s="2"/>
      <c r="E2" s="2"/>
    </row>
    <row r="3" spans="1:5" ht="12.6" thickBot="1" x14ac:dyDescent="0.3">
      <c r="A3" s="2"/>
      <c r="B3" s="2"/>
      <c r="C3" s="2"/>
      <c r="D3" s="2"/>
      <c r="E3" s="2"/>
    </row>
    <row r="4" spans="1:5" ht="12.6" thickBot="1" x14ac:dyDescent="0.3">
      <c r="A4" s="2"/>
      <c r="B4" s="2"/>
      <c r="C4" s="2"/>
      <c r="D4" s="2"/>
      <c r="E4" s="2"/>
    </row>
    <row r="5" spans="1:5" ht="12.6" thickBot="1" x14ac:dyDescent="0.3">
      <c r="A5" s="4" t="s">
        <v>1</v>
      </c>
      <c r="B5" s="2"/>
      <c r="C5" s="2"/>
      <c r="D5" s="2"/>
      <c r="E5" s="2"/>
    </row>
    <row r="6" spans="1:5" ht="12.6" thickBot="1" x14ac:dyDescent="0.3">
      <c r="A6" s="2"/>
      <c r="B6" s="2"/>
      <c r="C6" s="2"/>
      <c r="D6" s="2"/>
      <c r="E6" s="2"/>
    </row>
    <row r="7" spans="1:5" x14ac:dyDescent="0.25">
      <c r="B7" s="5"/>
    </row>
    <row r="8" spans="1:5" x14ac:dyDescent="0.25">
      <c r="A8" s="6"/>
      <c r="B8" s="7"/>
      <c r="C8" s="6"/>
      <c r="D8" s="6"/>
      <c r="E8" s="8" t="s">
        <v>2</v>
      </c>
    </row>
    <row r="9" spans="1: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</row>
    <row r="10" spans="1:5" x14ac:dyDescent="0.25">
      <c r="A10" s="10">
        <v>1</v>
      </c>
      <c r="B10" s="10">
        <v>2</v>
      </c>
      <c r="C10" s="10">
        <v>3</v>
      </c>
      <c r="D10" s="10">
        <v>4</v>
      </c>
      <c r="E10" s="10">
        <v>5</v>
      </c>
    </row>
    <row r="11" spans="1:5" x14ac:dyDescent="0.25">
      <c r="A11" s="9" t="s">
        <v>8</v>
      </c>
      <c r="B11" s="11" t="s">
        <v>204</v>
      </c>
      <c r="C11" s="12"/>
      <c r="D11" s="12"/>
      <c r="E11" s="13"/>
    </row>
    <row r="12" spans="1:5" ht="24" x14ac:dyDescent="0.25">
      <c r="A12" s="10" t="s">
        <v>9</v>
      </c>
      <c r="B12" s="14" t="s">
        <v>205</v>
      </c>
      <c r="C12" s="10" t="s">
        <v>10</v>
      </c>
      <c r="D12" s="10" t="s">
        <v>206</v>
      </c>
      <c r="E12" s="15">
        <f>ROUND(E13+E14,2)</f>
        <v>10.76</v>
      </c>
    </row>
    <row r="13" spans="1:5" ht="13.2" x14ac:dyDescent="0.25">
      <c r="A13" s="10" t="s">
        <v>11</v>
      </c>
      <c r="B13" s="16" t="s">
        <v>207</v>
      </c>
      <c r="C13" s="10" t="s">
        <v>10</v>
      </c>
      <c r="D13" s="10" t="s">
        <v>208</v>
      </c>
      <c r="E13" s="17">
        <v>1.07</v>
      </c>
    </row>
    <row r="14" spans="1:5" ht="13.2" x14ac:dyDescent="0.25">
      <c r="A14" s="60" t="s">
        <v>12</v>
      </c>
      <c r="B14" s="19" t="s">
        <v>209</v>
      </c>
      <c r="C14" s="10" t="s">
        <v>10</v>
      </c>
      <c r="D14" s="10" t="s">
        <v>210</v>
      </c>
      <c r="E14" s="62">
        <v>9.69</v>
      </c>
    </row>
    <row r="15" spans="1:5" ht="36" x14ac:dyDescent="0.25">
      <c r="A15" s="61"/>
      <c r="B15" s="20"/>
      <c r="C15" s="10" t="s">
        <v>13</v>
      </c>
      <c r="D15" s="21" t="s">
        <v>14</v>
      </c>
      <c r="E15" s="63"/>
    </row>
    <row r="16" spans="1:5" x14ac:dyDescent="0.25">
      <c r="A16" s="10" t="s">
        <v>15</v>
      </c>
      <c r="B16" s="23" t="s">
        <v>16</v>
      </c>
      <c r="C16" s="18" t="s">
        <v>17</v>
      </c>
      <c r="D16" s="24"/>
      <c r="E16" s="25">
        <f>IFERROR(ROUND((SIS011_F_Gamtiniudujutr1Kainos1+SIS011_F_Kurokainataiko1Kainos1*SIS011_F_Kurokiekistaik1Kainos1+SIS011_F_Kurokainataiko2Kainos1*SIS011_F_Kurokiekistaik2Kainos1+SIS011_F_Kurokainataiko3Kainos1*SIS011_F_Kurokiekistaik3Kainos1+SIS011_F_Kurokainataiko4Kainos1*SIS011_F_Kurokiekistaik4Kainos1+SIS011_F_Kurokainataiko5Kainos1*SIS011_F_Kurokiekistaik5Kainos1+SIS011_F_Kurokainataiko6Kainos1*SIS011_F_Kurokiekistaik6Kainos1+SIS011_F_Kurokainataiko7Kainos1*SIS011_F_Kurokiekistaik7Kainos1+SIS011_F_Kurokainataiko8Kainos1*SIS011_F_Kurokiekistaik8Kainos1+SIS011_F_Kurokainataiko9Kainos1*SIS011_F_Kurokiekistaik9Kainos1+SIS011_F_Kurokainataiko10Kainos1*SIS011_F_Kurokiekistaik10Kainos1)/(SIS011_F_Kurokiekistaik1Kainos1+SIS011_F_Kurokiekistaik2Kainos1+SIS011_F_Kurokiekistaik3Kainos1+SIS011_F_Kurokiekistaik4Kainos1+SIS011_F_Kurokiekistaik5Kainos1+SIS011_F_Kurokiekistaik6Kainos1+SIS011_F_Kurokiekistaik7Kainos1+SIS011_F_Kurokiekistaik8Kainos1+SIS011_F_Kurokiekistaik9Kainos1+SIS011_F_Kurokiekistaik10Kainos1),2),0)</f>
        <v>87.64</v>
      </c>
    </row>
    <row r="17" spans="1:5" x14ac:dyDescent="0.25">
      <c r="A17" s="26" t="s">
        <v>18</v>
      </c>
      <c r="B17" s="27" t="s">
        <v>19</v>
      </c>
      <c r="C17" s="28"/>
      <c r="D17" s="28"/>
      <c r="E17" s="29"/>
    </row>
    <row r="18" spans="1:5" x14ac:dyDescent="0.25">
      <c r="A18" s="10" t="s">
        <v>20</v>
      </c>
      <c r="B18" s="16" t="s">
        <v>21</v>
      </c>
      <c r="C18" s="30" t="s">
        <v>22</v>
      </c>
      <c r="D18" s="31"/>
      <c r="E18" s="22">
        <v>44.01</v>
      </c>
    </row>
    <row r="19" spans="1:5" x14ac:dyDescent="0.25">
      <c r="A19" s="10" t="s">
        <v>23</v>
      </c>
      <c r="B19" s="16" t="s">
        <v>24</v>
      </c>
      <c r="C19" s="10" t="s">
        <v>25</v>
      </c>
      <c r="D19" s="32"/>
      <c r="E19" s="17">
        <v>7</v>
      </c>
    </row>
    <row r="20" spans="1:5" x14ac:dyDescent="0.25">
      <c r="A20" s="10" t="s">
        <v>26</v>
      </c>
      <c r="B20" s="16" t="s">
        <v>27</v>
      </c>
      <c r="C20" s="10" t="s">
        <v>28</v>
      </c>
      <c r="D20" s="32"/>
      <c r="E20" s="17">
        <v>1119.67</v>
      </c>
    </row>
    <row r="21" spans="1:5" x14ac:dyDescent="0.25">
      <c r="A21" s="10" t="s">
        <v>29</v>
      </c>
      <c r="B21" s="33" t="s">
        <v>30</v>
      </c>
      <c r="C21" s="34"/>
      <c r="D21" s="34"/>
      <c r="E21" s="35"/>
    </row>
    <row r="22" spans="1:5" x14ac:dyDescent="0.25">
      <c r="A22" s="10" t="s">
        <v>31</v>
      </c>
      <c r="B22" s="16" t="s">
        <v>248</v>
      </c>
      <c r="C22" s="10" t="s">
        <v>22</v>
      </c>
      <c r="D22" s="21"/>
      <c r="E22" s="17">
        <v>0</v>
      </c>
    </row>
    <row r="23" spans="1:5" x14ac:dyDescent="0.25">
      <c r="A23" s="10" t="s">
        <v>32</v>
      </c>
      <c r="B23" s="16" t="s">
        <v>249</v>
      </c>
      <c r="C23" s="10" t="s">
        <v>33</v>
      </c>
      <c r="D23" s="32"/>
      <c r="E23" s="17">
        <v>0</v>
      </c>
    </row>
    <row r="24" spans="1:5" x14ac:dyDescent="0.25">
      <c r="A24" s="10" t="s">
        <v>34</v>
      </c>
      <c r="B24" s="33" t="s">
        <v>35</v>
      </c>
      <c r="C24" s="36"/>
      <c r="D24" s="28"/>
      <c r="E24" s="29"/>
    </row>
    <row r="25" spans="1:5" x14ac:dyDescent="0.25">
      <c r="A25" s="10" t="s">
        <v>36</v>
      </c>
      <c r="B25" s="16" t="s">
        <v>252</v>
      </c>
      <c r="C25" s="10" t="s">
        <v>22</v>
      </c>
      <c r="D25" s="21"/>
      <c r="E25" s="17">
        <v>47.22</v>
      </c>
    </row>
    <row r="26" spans="1:5" x14ac:dyDescent="0.25">
      <c r="A26" s="10" t="s">
        <v>37</v>
      </c>
      <c r="B26" s="16" t="s">
        <v>253</v>
      </c>
      <c r="C26" s="10" t="s">
        <v>33</v>
      </c>
      <c r="D26" s="32"/>
      <c r="E26" s="17">
        <v>5.5</v>
      </c>
    </row>
    <row r="27" spans="1:5" x14ac:dyDescent="0.25">
      <c r="A27" s="10" t="s">
        <v>38</v>
      </c>
      <c r="B27" s="33" t="s">
        <v>39</v>
      </c>
      <c r="C27" s="36"/>
      <c r="D27" s="28"/>
      <c r="E27" s="29"/>
    </row>
    <row r="28" spans="1:5" x14ac:dyDescent="0.25">
      <c r="A28" s="10" t="s">
        <v>40</v>
      </c>
      <c r="B28" s="16" t="s">
        <v>250</v>
      </c>
      <c r="C28" s="10" t="s">
        <v>22</v>
      </c>
      <c r="D28" s="21"/>
      <c r="E28" s="17">
        <v>31.02</v>
      </c>
    </row>
    <row r="29" spans="1:5" x14ac:dyDescent="0.25">
      <c r="A29" s="10" t="s">
        <v>41</v>
      </c>
      <c r="B29" s="16" t="s">
        <v>251</v>
      </c>
      <c r="C29" s="10" t="s">
        <v>33</v>
      </c>
      <c r="D29" s="32"/>
      <c r="E29" s="17">
        <v>7</v>
      </c>
    </row>
    <row r="30" spans="1:5" x14ac:dyDescent="0.25">
      <c r="A30" s="10" t="s">
        <v>42</v>
      </c>
      <c r="B30" s="33" t="s">
        <v>43</v>
      </c>
      <c r="C30" s="36"/>
      <c r="D30" s="28"/>
      <c r="E30" s="29"/>
    </row>
    <row r="31" spans="1:5" x14ac:dyDescent="0.25">
      <c r="A31" s="10" t="s">
        <v>44</v>
      </c>
      <c r="B31" s="16" t="s">
        <v>254</v>
      </c>
      <c r="C31" s="10" t="s">
        <v>22</v>
      </c>
      <c r="D31" s="21"/>
      <c r="E31" s="17">
        <v>0</v>
      </c>
    </row>
    <row r="32" spans="1:5" x14ac:dyDescent="0.25">
      <c r="A32" s="10" t="s">
        <v>45</v>
      </c>
      <c r="B32" s="16" t="s">
        <v>255</v>
      </c>
      <c r="C32" s="10" t="s">
        <v>33</v>
      </c>
      <c r="D32" s="32"/>
      <c r="E32" s="17">
        <v>0</v>
      </c>
    </row>
    <row r="33" spans="1:5" x14ac:dyDescent="0.25">
      <c r="A33" s="10" t="s">
        <v>46</v>
      </c>
      <c r="B33" s="33" t="s">
        <v>245</v>
      </c>
      <c r="C33" s="36"/>
      <c r="D33" s="28"/>
      <c r="E33" s="29"/>
    </row>
    <row r="34" spans="1:5" x14ac:dyDescent="0.25">
      <c r="A34" s="10" t="s">
        <v>48</v>
      </c>
      <c r="B34" s="16" t="s">
        <v>246</v>
      </c>
      <c r="C34" s="10" t="s">
        <v>22</v>
      </c>
      <c r="D34" s="21"/>
      <c r="E34" s="17">
        <v>49.3</v>
      </c>
    </row>
    <row r="35" spans="1:5" x14ac:dyDescent="0.25">
      <c r="A35" s="10" t="s">
        <v>49</v>
      </c>
      <c r="B35" s="16" t="s">
        <v>247</v>
      </c>
      <c r="C35" s="10" t="s">
        <v>33</v>
      </c>
      <c r="D35" s="32"/>
      <c r="E35" s="17">
        <v>5.0999999999999996</v>
      </c>
    </row>
    <row r="36" spans="1:5" x14ac:dyDescent="0.25">
      <c r="A36" s="10" t="s">
        <v>50</v>
      </c>
      <c r="B36" s="33" t="s">
        <v>47</v>
      </c>
      <c r="C36" s="36"/>
      <c r="D36" s="28"/>
      <c r="E36" s="29"/>
    </row>
    <row r="37" spans="1:5" x14ac:dyDescent="0.25">
      <c r="A37" s="10" t="s">
        <v>51</v>
      </c>
      <c r="B37" s="16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kaina, taikoma šilumos kainos skaičiavimuose"</f>
        <v>!Nenurodyta kuro rūšis! kuro kaina, taikoma šilumos kainos skaičiavimuose</v>
      </c>
      <c r="C37" s="10" t="s">
        <v>22</v>
      </c>
      <c r="D37" s="21"/>
      <c r="E37" s="17"/>
    </row>
    <row r="38" spans="1:5" x14ac:dyDescent="0.25">
      <c r="A38" s="10" t="s">
        <v>52</v>
      </c>
      <c r="B38" s="16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kiekis, taikomas šilumos kainos skaičiavime"</f>
        <v>!Nenurodyta kuro rūšis! kuro kiekis, taikomas šilumos kainos skaičiavime</v>
      </c>
      <c r="C38" s="10" t="s">
        <v>33</v>
      </c>
      <c r="D38" s="32"/>
      <c r="E38" s="17"/>
    </row>
    <row r="39" spans="1:5" x14ac:dyDescent="0.25">
      <c r="A39" s="10" t="s">
        <v>53</v>
      </c>
      <c r="B39" s="33" t="s">
        <v>47</v>
      </c>
      <c r="C39" s="36"/>
      <c r="D39" s="28"/>
      <c r="E39" s="29"/>
    </row>
    <row r="40" spans="1:5" x14ac:dyDescent="0.25">
      <c r="A40" s="10" t="s">
        <v>54</v>
      </c>
      <c r="B40" s="16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kaina, taikoma šilumos kainos skaičiavimuose"</f>
        <v>!Nenurodyta kuro rūšis! kuro kaina, taikoma šilumos kainos skaičiavimuose</v>
      </c>
      <c r="C40" s="10" t="s">
        <v>22</v>
      </c>
      <c r="D40" s="21"/>
      <c r="E40" s="17"/>
    </row>
    <row r="41" spans="1:5" x14ac:dyDescent="0.25">
      <c r="A41" s="10" t="s">
        <v>55</v>
      </c>
      <c r="B41" s="16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kiekis, taikomas šilumos kainos skaičiavime"</f>
        <v>!Nenurodyta kuro rūšis! kuro kiekis, taikomas šilumos kainos skaičiavime</v>
      </c>
      <c r="C41" s="10" t="s">
        <v>33</v>
      </c>
      <c r="D41" s="32"/>
      <c r="E41" s="17"/>
    </row>
    <row r="42" spans="1:5" x14ac:dyDescent="0.25">
      <c r="A42" s="10" t="s">
        <v>56</v>
      </c>
      <c r="B42" s="33" t="s">
        <v>47</v>
      </c>
      <c r="C42" s="36"/>
      <c r="D42" s="28"/>
      <c r="E42" s="29"/>
    </row>
    <row r="43" spans="1:5" x14ac:dyDescent="0.25">
      <c r="A43" s="10" t="s">
        <v>57</v>
      </c>
      <c r="B43" s="16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kaina, taikoma šilumos kainos skaičiavimuose"</f>
        <v>!Nenurodyta kuro rūšis! kuro kaina, taikoma šilumos kainos skaičiavimuose</v>
      </c>
      <c r="C43" s="10" t="s">
        <v>22</v>
      </c>
      <c r="D43" s="21"/>
      <c r="E43" s="17"/>
    </row>
    <row r="44" spans="1:5" x14ac:dyDescent="0.25">
      <c r="A44" s="10" t="s">
        <v>58</v>
      </c>
      <c r="B44" s="16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kiekis, taikomas šilumos kainos skaičiavime"</f>
        <v>!Nenurodyta kuro rūšis! kuro kiekis, taikomas šilumos kainos skaičiavime</v>
      </c>
      <c r="C44" s="10" t="s">
        <v>33</v>
      </c>
      <c r="D44" s="32"/>
      <c r="E44" s="17"/>
    </row>
    <row r="45" spans="1:5" x14ac:dyDescent="0.25">
      <c r="A45" s="10" t="s">
        <v>59</v>
      </c>
      <c r="B45" s="37" t="s">
        <v>60</v>
      </c>
      <c r="C45" s="36"/>
      <c r="D45" s="28"/>
      <c r="E45" s="29"/>
    </row>
    <row r="46" spans="1:5" x14ac:dyDescent="0.25">
      <c r="A46" s="10" t="s">
        <v>61</v>
      </c>
      <c r="B46" s="16" t="str">
        <f>B45&amp;" kuro kaina, taikoma šilumos kainos skaičiavimuose"</f>
        <v>Kuro rūšis (įvardinti) kuro kaina, taikoma šilumos kainos skaičiavimuose</v>
      </c>
      <c r="C46" s="10" t="s">
        <v>22</v>
      </c>
      <c r="D46" s="21"/>
      <c r="E46" s="17"/>
    </row>
    <row r="47" spans="1:5" x14ac:dyDescent="0.25">
      <c r="A47" s="10" t="s">
        <v>62</v>
      </c>
      <c r="B47" s="16" t="str">
        <f>B45&amp;" kuro kiekis, taikomas šilumos kainos skaičiavime"</f>
        <v>Kuro rūšis (įvardinti) kuro kiekis, taikomas šilumos kainos skaičiavime</v>
      </c>
      <c r="C47" s="10" t="s">
        <v>33</v>
      </c>
      <c r="D47" s="32"/>
      <c r="E47" s="17"/>
    </row>
    <row r="48" spans="1:5" ht="24" x14ac:dyDescent="0.25">
      <c r="A48" s="10" t="s">
        <v>63</v>
      </c>
      <c r="B48" s="38" t="s">
        <v>211</v>
      </c>
      <c r="C48" s="10" t="s">
        <v>10</v>
      </c>
      <c r="D48" s="10" t="s">
        <v>64</v>
      </c>
      <c r="E48" s="39" t="e">
        <f>ROUND((E50*E51+E53*E54+E56*E57+E59*E60+E62*E63+E65*E66+E68*E69+E71*E72+E74*E75+E77*E78+E80*E81+E83*E84+E86*E87+E89*E90+E92*E93+E95*E96+E98*E99+E101*E102+E104*E105+E107*E108)/(E51+E54+E57+E60+E63+E66+E69+E72+E75+E78+E81+E84+E87+E90+E93+E96+E99+E102+E105+E108),2)</f>
        <v>#DIV/0!</v>
      </c>
    </row>
    <row r="49" spans="1:5" x14ac:dyDescent="0.25">
      <c r="A49" s="10" t="s">
        <v>65</v>
      </c>
      <c r="B49" s="40" t="s">
        <v>212</v>
      </c>
      <c r="C49" s="10" t="s">
        <v>66</v>
      </c>
      <c r="D49" s="10" t="s">
        <v>64</v>
      </c>
      <c r="E49" s="10" t="s">
        <v>66</v>
      </c>
    </row>
    <row r="50" spans="1:5" x14ac:dyDescent="0.25">
      <c r="A50" s="10" t="s">
        <v>67</v>
      </c>
      <c r="B50" s="16" t="s">
        <v>68</v>
      </c>
      <c r="C50" s="10" t="s">
        <v>10</v>
      </c>
      <c r="D50" s="10" t="s">
        <v>64</v>
      </c>
      <c r="E50" s="17"/>
    </row>
    <row r="51" spans="1:5" x14ac:dyDescent="0.25">
      <c r="A51" s="10" t="s">
        <v>69</v>
      </c>
      <c r="B51" s="38" t="s">
        <v>70</v>
      </c>
      <c r="C51" s="41" t="s">
        <v>71</v>
      </c>
      <c r="D51" s="41" t="s">
        <v>64</v>
      </c>
      <c r="E51" s="17"/>
    </row>
    <row r="52" spans="1:5" x14ac:dyDescent="0.25">
      <c r="A52" s="10" t="s">
        <v>72</v>
      </c>
      <c r="B52" s="40" t="s">
        <v>212</v>
      </c>
      <c r="C52" s="10" t="s">
        <v>66</v>
      </c>
      <c r="D52" s="10" t="s">
        <v>64</v>
      </c>
      <c r="E52" s="10" t="s">
        <v>64</v>
      </c>
    </row>
    <row r="53" spans="1:5" x14ac:dyDescent="0.25">
      <c r="A53" s="10" t="s">
        <v>73</v>
      </c>
      <c r="B53" s="16" t="s">
        <v>68</v>
      </c>
      <c r="C53" s="10" t="s">
        <v>10</v>
      </c>
      <c r="D53" s="10" t="s">
        <v>64</v>
      </c>
      <c r="E53" s="17"/>
    </row>
    <row r="54" spans="1:5" x14ac:dyDescent="0.25">
      <c r="A54" s="41" t="s">
        <v>74</v>
      </c>
      <c r="B54" s="38" t="s">
        <v>70</v>
      </c>
      <c r="C54" s="41" t="s">
        <v>71</v>
      </c>
      <c r="D54" s="41" t="s">
        <v>64</v>
      </c>
      <c r="E54" s="17"/>
    </row>
    <row r="55" spans="1:5" x14ac:dyDescent="0.25">
      <c r="A55" s="10" t="s">
        <v>75</v>
      </c>
      <c r="B55" s="40" t="s">
        <v>212</v>
      </c>
      <c r="C55" s="10" t="s">
        <v>66</v>
      </c>
      <c r="D55" s="10" t="s">
        <v>64</v>
      </c>
      <c r="E55" s="10" t="s">
        <v>64</v>
      </c>
    </row>
    <row r="56" spans="1:5" x14ac:dyDescent="0.25">
      <c r="A56" s="10" t="s">
        <v>76</v>
      </c>
      <c r="B56" s="16" t="s">
        <v>68</v>
      </c>
      <c r="C56" s="10" t="s">
        <v>10</v>
      </c>
      <c r="D56" s="10" t="s">
        <v>64</v>
      </c>
      <c r="E56" s="17"/>
    </row>
    <row r="57" spans="1:5" x14ac:dyDescent="0.25">
      <c r="A57" s="41" t="s">
        <v>77</v>
      </c>
      <c r="B57" s="38" t="s">
        <v>70</v>
      </c>
      <c r="C57" s="41" t="s">
        <v>71</v>
      </c>
      <c r="D57" s="41" t="s">
        <v>64</v>
      </c>
      <c r="E57" s="17"/>
    </row>
    <row r="58" spans="1:5" x14ac:dyDescent="0.25">
      <c r="A58" s="10" t="s">
        <v>78</v>
      </c>
      <c r="B58" s="40" t="s">
        <v>213</v>
      </c>
      <c r="C58" s="10" t="s">
        <v>66</v>
      </c>
      <c r="D58" s="10" t="s">
        <v>64</v>
      </c>
      <c r="E58" s="10" t="s">
        <v>64</v>
      </c>
    </row>
    <row r="59" spans="1:5" x14ac:dyDescent="0.25">
      <c r="A59" s="10" t="s">
        <v>79</v>
      </c>
      <c r="B59" s="16" t="s">
        <v>68</v>
      </c>
      <c r="C59" s="10" t="s">
        <v>10</v>
      </c>
      <c r="D59" s="10" t="s">
        <v>64</v>
      </c>
      <c r="E59" s="17"/>
    </row>
    <row r="60" spans="1:5" x14ac:dyDescent="0.25">
      <c r="A60" s="41" t="s">
        <v>80</v>
      </c>
      <c r="B60" s="38" t="s">
        <v>70</v>
      </c>
      <c r="C60" s="41" t="s">
        <v>71</v>
      </c>
      <c r="D60" s="41" t="s">
        <v>64</v>
      </c>
      <c r="E60" s="17"/>
    </row>
    <row r="61" spans="1:5" x14ac:dyDescent="0.25">
      <c r="A61" s="10" t="s">
        <v>81</v>
      </c>
      <c r="B61" s="40" t="s">
        <v>212</v>
      </c>
      <c r="C61" s="10" t="s">
        <v>66</v>
      </c>
      <c r="D61" s="10" t="s">
        <v>64</v>
      </c>
      <c r="E61" s="10" t="s">
        <v>64</v>
      </c>
    </row>
    <row r="62" spans="1:5" x14ac:dyDescent="0.25">
      <c r="A62" s="10" t="s">
        <v>82</v>
      </c>
      <c r="B62" s="16" t="s">
        <v>68</v>
      </c>
      <c r="C62" s="10" t="s">
        <v>10</v>
      </c>
      <c r="D62" s="10" t="s">
        <v>64</v>
      </c>
      <c r="E62" s="17"/>
    </row>
    <row r="63" spans="1:5" x14ac:dyDescent="0.25">
      <c r="A63" s="10" t="s">
        <v>83</v>
      </c>
      <c r="B63" s="38" t="s">
        <v>70</v>
      </c>
      <c r="C63" s="41" t="s">
        <v>71</v>
      </c>
      <c r="D63" s="41" t="s">
        <v>64</v>
      </c>
      <c r="E63" s="17"/>
    </row>
    <row r="64" spans="1:5" x14ac:dyDescent="0.25">
      <c r="A64" s="10" t="s">
        <v>84</v>
      </c>
      <c r="B64" s="40" t="s">
        <v>212</v>
      </c>
      <c r="C64" s="10" t="s">
        <v>66</v>
      </c>
      <c r="D64" s="10" t="s">
        <v>64</v>
      </c>
      <c r="E64" s="10" t="s">
        <v>64</v>
      </c>
    </row>
    <row r="65" spans="1:5" x14ac:dyDescent="0.25">
      <c r="A65" s="10" t="s">
        <v>85</v>
      </c>
      <c r="B65" s="16" t="s">
        <v>68</v>
      </c>
      <c r="C65" s="10" t="s">
        <v>10</v>
      </c>
      <c r="D65" s="10" t="s">
        <v>64</v>
      </c>
      <c r="E65" s="17"/>
    </row>
    <row r="66" spans="1:5" x14ac:dyDescent="0.25">
      <c r="A66" s="41" t="s">
        <v>86</v>
      </c>
      <c r="B66" s="38" t="s">
        <v>70</v>
      </c>
      <c r="C66" s="41" t="s">
        <v>71</v>
      </c>
      <c r="D66" s="41" t="s">
        <v>64</v>
      </c>
      <c r="E66" s="17"/>
    </row>
    <row r="67" spans="1:5" x14ac:dyDescent="0.25">
      <c r="A67" s="10" t="s">
        <v>87</v>
      </c>
      <c r="B67" s="40" t="s">
        <v>212</v>
      </c>
      <c r="C67" s="10" t="s">
        <v>66</v>
      </c>
      <c r="D67" s="10" t="s">
        <v>64</v>
      </c>
      <c r="E67" s="10" t="s">
        <v>64</v>
      </c>
    </row>
    <row r="68" spans="1:5" x14ac:dyDescent="0.25">
      <c r="A68" s="10" t="s">
        <v>88</v>
      </c>
      <c r="B68" s="16" t="s">
        <v>68</v>
      </c>
      <c r="C68" s="10" t="s">
        <v>10</v>
      </c>
      <c r="D68" s="10" t="s">
        <v>64</v>
      </c>
      <c r="E68" s="17"/>
    </row>
    <row r="69" spans="1:5" x14ac:dyDescent="0.25">
      <c r="A69" s="41" t="s">
        <v>89</v>
      </c>
      <c r="B69" s="38" t="s">
        <v>70</v>
      </c>
      <c r="C69" s="41" t="s">
        <v>71</v>
      </c>
      <c r="D69" s="41" t="s">
        <v>64</v>
      </c>
      <c r="E69" s="17"/>
    </row>
    <row r="70" spans="1:5" x14ac:dyDescent="0.25">
      <c r="A70" s="10" t="s">
        <v>90</v>
      </c>
      <c r="B70" s="40" t="s">
        <v>212</v>
      </c>
      <c r="C70" s="10" t="s">
        <v>66</v>
      </c>
      <c r="D70" s="10" t="s">
        <v>64</v>
      </c>
      <c r="E70" s="10" t="s">
        <v>64</v>
      </c>
    </row>
    <row r="71" spans="1:5" x14ac:dyDescent="0.25">
      <c r="A71" s="10" t="s">
        <v>91</v>
      </c>
      <c r="B71" s="16" t="s">
        <v>68</v>
      </c>
      <c r="C71" s="10" t="s">
        <v>10</v>
      </c>
      <c r="D71" s="10" t="s">
        <v>64</v>
      </c>
      <c r="E71" s="17"/>
    </row>
    <row r="72" spans="1:5" x14ac:dyDescent="0.25">
      <c r="A72" s="10" t="s">
        <v>92</v>
      </c>
      <c r="B72" s="38" t="s">
        <v>70</v>
      </c>
      <c r="C72" s="41" t="s">
        <v>71</v>
      </c>
      <c r="D72" s="41" t="s">
        <v>64</v>
      </c>
      <c r="E72" s="17"/>
    </row>
    <row r="73" spans="1:5" x14ac:dyDescent="0.25">
      <c r="A73" s="10" t="s">
        <v>93</v>
      </c>
      <c r="B73" s="40" t="s">
        <v>212</v>
      </c>
      <c r="C73" s="10" t="s">
        <v>66</v>
      </c>
      <c r="D73" s="10" t="s">
        <v>64</v>
      </c>
      <c r="E73" s="10" t="s">
        <v>64</v>
      </c>
    </row>
    <row r="74" spans="1:5" x14ac:dyDescent="0.25">
      <c r="A74" s="10" t="s">
        <v>94</v>
      </c>
      <c r="B74" s="16" t="s">
        <v>68</v>
      </c>
      <c r="C74" s="10" t="s">
        <v>10</v>
      </c>
      <c r="D74" s="10" t="s">
        <v>64</v>
      </c>
      <c r="E74" s="17"/>
    </row>
    <row r="75" spans="1:5" x14ac:dyDescent="0.25">
      <c r="A75" s="41" t="s">
        <v>95</v>
      </c>
      <c r="B75" s="38" t="s">
        <v>70</v>
      </c>
      <c r="C75" s="41" t="s">
        <v>71</v>
      </c>
      <c r="D75" s="41" t="s">
        <v>64</v>
      </c>
      <c r="E75" s="17"/>
    </row>
    <row r="76" spans="1:5" x14ac:dyDescent="0.25">
      <c r="A76" s="10" t="s">
        <v>96</v>
      </c>
      <c r="B76" s="40" t="s">
        <v>212</v>
      </c>
      <c r="C76" s="10" t="s">
        <v>66</v>
      </c>
      <c r="D76" s="10" t="s">
        <v>64</v>
      </c>
      <c r="E76" s="10" t="s">
        <v>64</v>
      </c>
    </row>
    <row r="77" spans="1:5" x14ac:dyDescent="0.25">
      <c r="A77" s="10" t="s">
        <v>97</v>
      </c>
      <c r="B77" s="16" t="s">
        <v>68</v>
      </c>
      <c r="C77" s="10" t="s">
        <v>10</v>
      </c>
      <c r="D77" s="10" t="s">
        <v>64</v>
      </c>
      <c r="E77" s="17"/>
    </row>
    <row r="78" spans="1:5" x14ac:dyDescent="0.25">
      <c r="A78" s="41" t="s">
        <v>98</v>
      </c>
      <c r="B78" s="38" t="s">
        <v>70</v>
      </c>
      <c r="C78" s="41" t="s">
        <v>71</v>
      </c>
      <c r="D78" s="41" t="s">
        <v>64</v>
      </c>
      <c r="E78" s="17"/>
    </row>
    <row r="79" spans="1:5" x14ac:dyDescent="0.25">
      <c r="A79" s="10" t="s">
        <v>99</v>
      </c>
      <c r="B79" s="40" t="s">
        <v>212</v>
      </c>
      <c r="C79" s="10" t="s">
        <v>66</v>
      </c>
      <c r="D79" s="10" t="s">
        <v>64</v>
      </c>
      <c r="E79" s="10" t="s">
        <v>64</v>
      </c>
    </row>
    <row r="80" spans="1:5" x14ac:dyDescent="0.25">
      <c r="A80" s="10" t="s">
        <v>100</v>
      </c>
      <c r="B80" s="16" t="s">
        <v>68</v>
      </c>
      <c r="C80" s="10" t="s">
        <v>10</v>
      </c>
      <c r="D80" s="10" t="s">
        <v>64</v>
      </c>
      <c r="E80" s="17"/>
    </row>
    <row r="81" spans="1:5" x14ac:dyDescent="0.25">
      <c r="A81" s="10" t="s">
        <v>101</v>
      </c>
      <c r="B81" s="38" t="s">
        <v>70</v>
      </c>
      <c r="C81" s="41" t="s">
        <v>71</v>
      </c>
      <c r="D81" s="41" t="s">
        <v>64</v>
      </c>
      <c r="E81" s="17"/>
    </row>
    <row r="82" spans="1:5" x14ac:dyDescent="0.25">
      <c r="A82" s="10" t="s">
        <v>102</v>
      </c>
      <c r="B82" s="40" t="s">
        <v>212</v>
      </c>
      <c r="C82" s="10" t="s">
        <v>66</v>
      </c>
      <c r="D82" s="10" t="s">
        <v>64</v>
      </c>
      <c r="E82" s="10" t="s">
        <v>64</v>
      </c>
    </row>
    <row r="83" spans="1:5" x14ac:dyDescent="0.25">
      <c r="A83" s="10" t="s">
        <v>103</v>
      </c>
      <c r="B83" s="16" t="s">
        <v>68</v>
      </c>
      <c r="C83" s="10" t="s">
        <v>10</v>
      </c>
      <c r="D83" s="10" t="s">
        <v>64</v>
      </c>
      <c r="E83" s="17"/>
    </row>
    <row r="84" spans="1:5" x14ac:dyDescent="0.25">
      <c r="A84" s="10" t="s">
        <v>104</v>
      </c>
      <c r="B84" s="38" t="s">
        <v>70</v>
      </c>
      <c r="C84" s="41" t="s">
        <v>71</v>
      </c>
      <c r="D84" s="41" t="s">
        <v>64</v>
      </c>
      <c r="E84" s="17"/>
    </row>
    <row r="85" spans="1:5" x14ac:dyDescent="0.25">
      <c r="A85" s="10" t="s">
        <v>105</v>
      </c>
      <c r="B85" s="40" t="s">
        <v>212</v>
      </c>
      <c r="C85" s="10" t="s">
        <v>66</v>
      </c>
      <c r="D85" s="10" t="s">
        <v>64</v>
      </c>
      <c r="E85" s="10" t="s">
        <v>64</v>
      </c>
    </row>
    <row r="86" spans="1:5" x14ac:dyDescent="0.25">
      <c r="A86" s="10" t="s">
        <v>106</v>
      </c>
      <c r="B86" s="16" t="s">
        <v>68</v>
      </c>
      <c r="C86" s="10" t="s">
        <v>10</v>
      </c>
      <c r="D86" s="10" t="s">
        <v>64</v>
      </c>
      <c r="E86" s="17"/>
    </row>
    <row r="87" spans="1:5" x14ac:dyDescent="0.25">
      <c r="A87" s="10" t="s">
        <v>107</v>
      </c>
      <c r="B87" s="38" t="s">
        <v>70</v>
      </c>
      <c r="C87" s="41" t="s">
        <v>71</v>
      </c>
      <c r="D87" s="41" t="s">
        <v>64</v>
      </c>
      <c r="E87" s="17"/>
    </row>
    <row r="88" spans="1:5" x14ac:dyDescent="0.25">
      <c r="A88" s="10" t="s">
        <v>108</v>
      </c>
      <c r="B88" s="40" t="s">
        <v>212</v>
      </c>
      <c r="C88" s="10" t="s">
        <v>66</v>
      </c>
      <c r="D88" s="10" t="s">
        <v>64</v>
      </c>
      <c r="E88" s="10" t="s">
        <v>64</v>
      </c>
    </row>
    <row r="89" spans="1:5" x14ac:dyDescent="0.25">
      <c r="A89" s="10" t="s">
        <v>109</v>
      </c>
      <c r="B89" s="16" t="s">
        <v>68</v>
      </c>
      <c r="C89" s="10" t="s">
        <v>10</v>
      </c>
      <c r="D89" s="10" t="s">
        <v>64</v>
      </c>
      <c r="E89" s="17"/>
    </row>
    <row r="90" spans="1:5" x14ac:dyDescent="0.25">
      <c r="A90" s="10" t="s">
        <v>110</v>
      </c>
      <c r="B90" s="38" t="s">
        <v>70</v>
      </c>
      <c r="C90" s="41" t="s">
        <v>71</v>
      </c>
      <c r="D90" s="41" t="s">
        <v>64</v>
      </c>
      <c r="E90" s="17"/>
    </row>
    <row r="91" spans="1:5" x14ac:dyDescent="0.25">
      <c r="A91" s="10" t="s">
        <v>111</v>
      </c>
      <c r="B91" s="40" t="s">
        <v>212</v>
      </c>
      <c r="C91" s="10" t="s">
        <v>66</v>
      </c>
      <c r="D91" s="10" t="s">
        <v>64</v>
      </c>
      <c r="E91" s="10" t="s">
        <v>64</v>
      </c>
    </row>
    <row r="92" spans="1:5" x14ac:dyDescent="0.25">
      <c r="A92" s="10" t="s">
        <v>112</v>
      </c>
      <c r="B92" s="16" t="s">
        <v>68</v>
      </c>
      <c r="C92" s="10" t="s">
        <v>10</v>
      </c>
      <c r="D92" s="10" t="s">
        <v>64</v>
      </c>
      <c r="E92" s="17"/>
    </row>
    <row r="93" spans="1:5" x14ac:dyDescent="0.25">
      <c r="A93" s="10" t="s">
        <v>113</v>
      </c>
      <c r="B93" s="38" t="s">
        <v>70</v>
      </c>
      <c r="C93" s="41" t="s">
        <v>71</v>
      </c>
      <c r="D93" s="41" t="s">
        <v>64</v>
      </c>
      <c r="E93" s="17"/>
    </row>
    <row r="94" spans="1:5" x14ac:dyDescent="0.25">
      <c r="A94" s="10" t="s">
        <v>114</v>
      </c>
      <c r="B94" s="40" t="s">
        <v>212</v>
      </c>
      <c r="C94" s="10" t="s">
        <v>66</v>
      </c>
      <c r="D94" s="10" t="s">
        <v>64</v>
      </c>
      <c r="E94" s="10" t="s">
        <v>64</v>
      </c>
    </row>
    <row r="95" spans="1:5" x14ac:dyDescent="0.25">
      <c r="A95" s="10" t="s">
        <v>115</v>
      </c>
      <c r="B95" s="16" t="s">
        <v>68</v>
      </c>
      <c r="C95" s="10" t="s">
        <v>10</v>
      </c>
      <c r="D95" s="10" t="s">
        <v>64</v>
      </c>
      <c r="E95" s="17"/>
    </row>
    <row r="96" spans="1:5" x14ac:dyDescent="0.25">
      <c r="A96" s="10" t="s">
        <v>116</v>
      </c>
      <c r="B96" s="38" t="s">
        <v>70</v>
      </c>
      <c r="C96" s="41" t="s">
        <v>71</v>
      </c>
      <c r="D96" s="41" t="s">
        <v>64</v>
      </c>
      <c r="E96" s="17"/>
    </row>
    <row r="97" spans="1:5" x14ac:dyDescent="0.25">
      <c r="A97" s="10" t="s">
        <v>117</v>
      </c>
      <c r="B97" s="40" t="s">
        <v>212</v>
      </c>
      <c r="C97" s="10" t="s">
        <v>66</v>
      </c>
      <c r="D97" s="10" t="s">
        <v>64</v>
      </c>
      <c r="E97" s="10" t="s">
        <v>64</v>
      </c>
    </row>
    <row r="98" spans="1:5" x14ac:dyDescent="0.25">
      <c r="A98" s="10" t="s">
        <v>118</v>
      </c>
      <c r="B98" s="16" t="s">
        <v>68</v>
      </c>
      <c r="C98" s="10" t="s">
        <v>10</v>
      </c>
      <c r="D98" s="10" t="s">
        <v>64</v>
      </c>
      <c r="E98" s="17"/>
    </row>
    <row r="99" spans="1:5" x14ac:dyDescent="0.25">
      <c r="A99" s="10" t="s">
        <v>119</v>
      </c>
      <c r="B99" s="38" t="s">
        <v>70</v>
      </c>
      <c r="C99" s="41" t="s">
        <v>71</v>
      </c>
      <c r="D99" s="41" t="s">
        <v>64</v>
      </c>
      <c r="E99" s="17"/>
    </row>
    <row r="100" spans="1:5" x14ac:dyDescent="0.25">
      <c r="A100" s="10" t="s">
        <v>120</v>
      </c>
      <c r="B100" s="40" t="s">
        <v>212</v>
      </c>
      <c r="C100" s="10" t="s">
        <v>66</v>
      </c>
      <c r="D100" s="10" t="s">
        <v>64</v>
      </c>
      <c r="E100" s="10" t="s">
        <v>64</v>
      </c>
    </row>
    <row r="101" spans="1:5" x14ac:dyDescent="0.25">
      <c r="A101" s="10" t="s">
        <v>121</v>
      </c>
      <c r="B101" s="16" t="s">
        <v>68</v>
      </c>
      <c r="C101" s="10" t="s">
        <v>10</v>
      </c>
      <c r="D101" s="10" t="s">
        <v>64</v>
      </c>
      <c r="E101" s="17"/>
    </row>
    <row r="102" spans="1:5" x14ac:dyDescent="0.25">
      <c r="A102" s="10" t="s">
        <v>122</v>
      </c>
      <c r="B102" s="38" t="s">
        <v>70</v>
      </c>
      <c r="C102" s="41" t="s">
        <v>71</v>
      </c>
      <c r="D102" s="41" t="s">
        <v>64</v>
      </c>
      <c r="E102" s="17"/>
    </row>
    <row r="103" spans="1:5" x14ac:dyDescent="0.25">
      <c r="A103" s="10" t="s">
        <v>123</v>
      </c>
      <c r="B103" s="40" t="s">
        <v>212</v>
      </c>
      <c r="C103" s="10" t="s">
        <v>66</v>
      </c>
      <c r="D103" s="10" t="s">
        <v>64</v>
      </c>
      <c r="E103" s="10" t="s">
        <v>64</v>
      </c>
    </row>
    <row r="104" spans="1:5" x14ac:dyDescent="0.25">
      <c r="A104" s="10" t="s">
        <v>124</v>
      </c>
      <c r="B104" s="16" t="s">
        <v>68</v>
      </c>
      <c r="C104" s="10" t="s">
        <v>10</v>
      </c>
      <c r="D104" s="10" t="s">
        <v>64</v>
      </c>
      <c r="E104" s="17"/>
    </row>
    <row r="105" spans="1:5" x14ac:dyDescent="0.25">
      <c r="A105" s="10" t="s">
        <v>125</v>
      </c>
      <c r="B105" s="38" t="s">
        <v>70</v>
      </c>
      <c r="C105" s="41" t="s">
        <v>71</v>
      </c>
      <c r="D105" s="41" t="s">
        <v>64</v>
      </c>
      <c r="E105" s="17"/>
    </row>
    <row r="106" spans="1:5" x14ac:dyDescent="0.25">
      <c r="A106" s="10" t="s">
        <v>126</v>
      </c>
      <c r="B106" s="40" t="s">
        <v>212</v>
      </c>
      <c r="C106" s="10" t="s">
        <v>66</v>
      </c>
      <c r="D106" s="10" t="s">
        <v>64</v>
      </c>
      <c r="E106" s="10"/>
    </row>
    <row r="107" spans="1:5" x14ac:dyDescent="0.25">
      <c r="A107" s="10" t="s">
        <v>127</v>
      </c>
      <c r="B107" s="16" t="s">
        <v>68</v>
      </c>
      <c r="C107" s="10" t="s">
        <v>10</v>
      </c>
      <c r="D107" s="10" t="s">
        <v>64</v>
      </c>
      <c r="E107" s="17"/>
    </row>
    <row r="108" spans="1:5" x14ac:dyDescent="0.25">
      <c r="A108" s="10" t="s">
        <v>128</v>
      </c>
      <c r="B108" s="38" t="s">
        <v>70</v>
      </c>
      <c r="C108" s="41" t="s">
        <v>71</v>
      </c>
      <c r="D108" s="41" t="s">
        <v>64</v>
      </c>
      <c r="E108" s="17"/>
    </row>
    <row r="109" spans="1:5" ht="24" x14ac:dyDescent="0.25">
      <c r="A109" s="10" t="s">
        <v>129</v>
      </c>
      <c r="B109" s="14" t="s">
        <v>214</v>
      </c>
      <c r="C109" s="10" t="s">
        <v>10</v>
      </c>
      <c r="D109" s="10" t="s">
        <v>215</v>
      </c>
      <c r="E109" s="42">
        <f>ROUND(SIS011_F_Vienanareskain1Kainos1+SIS011_F_Vienanareskain2Kainos1,2)</f>
        <v>10.76</v>
      </c>
    </row>
    <row r="110" spans="1:5" ht="13.2" x14ac:dyDescent="0.25">
      <c r="A110" s="10" t="s">
        <v>130</v>
      </c>
      <c r="B110" s="16" t="s">
        <v>131</v>
      </c>
      <c r="C110" s="10" t="s">
        <v>10</v>
      </c>
      <c r="D110" s="10" t="s">
        <v>216</v>
      </c>
      <c r="E110" s="17">
        <v>1.07</v>
      </c>
    </row>
    <row r="111" spans="1:5" ht="13.2" x14ac:dyDescent="0.25">
      <c r="A111" s="60" t="s">
        <v>132</v>
      </c>
      <c r="B111" s="19" t="s">
        <v>133</v>
      </c>
      <c r="C111" s="10" t="s">
        <v>10</v>
      </c>
      <c r="D111" s="10" t="s">
        <v>217</v>
      </c>
      <c r="E111" s="62">
        <v>9.69</v>
      </c>
    </row>
    <row r="112" spans="1:5" ht="36" x14ac:dyDescent="0.25">
      <c r="A112" s="64"/>
      <c r="B112" s="20"/>
      <c r="C112" s="10" t="s">
        <v>13</v>
      </c>
      <c r="D112" s="21" t="s">
        <v>14</v>
      </c>
      <c r="E112" s="63"/>
    </row>
    <row r="113" spans="1:5" x14ac:dyDescent="0.25">
      <c r="A113" s="10" t="s">
        <v>134</v>
      </c>
      <c r="B113" s="43" t="s">
        <v>218</v>
      </c>
      <c r="C113" s="28"/>
      <c r="D113" s="28"/>
      <c r="E113" s="29"/>
    </row>
    <row r="114" spans="1:5" ht="24" x14ac:dyDescent="0.25">
      <c r="A114" s="10" t="s">
        <v>135</v>
      </c>
      <c r="B114" s="16" t="s">
        <v>219</v>
      </c>
      <c r="C114" s="10" t="s">
        <v>136</v>
      </c>
      <c r="D114" s="10" t="s">
        <v>220</v>
      </c>
      <c r="E114" s="17">
        <v>7.79</v>
      </c>
    </row>
    <row r="115" spans="1:5" ht="15" x14ac:dyDescent="0.25">
      <c r="A115" s="10" t="s">
        <v>137</v>
      </c>
      <c r="B115" s="16" t="s">
        <v>219</v>
      </c>
      <c r="C115" s="10" t="s">
        <v>138</v>
      </c>
      <c r="D115" s="10" t="s">
        <v>221</v>
      </c>
      <c r="E115" s="17">
        <v>11.76</v>
      </c>
    </row>
    <row r="116" spans="1:5" ht="13.2" x14ac:dyDescent="0.25">
      <c r="A116" s="10" t="s">
        <v>139</v>
      </c>
      <c r="B116" s="16" t="s">
        <v>140</v>
      </c>
      <c r="C116" s="10" t="s">
        <v>10</v>
      </c>
      <c r="D116" s="10" t="s">
        <v>222</v>
      </c>
      <c r="E116" s="42">
        <f>SIS011_F_Vienanareskain2Kainos1</f>
        <v>9.69</v>
      </c>
    </row>
    <row r="117" spans="1:5" x14ac:dyDescent="0.25">
      <c r="A117" s="9" t="s">
        <v>141</v>
      </c>
      <c r="B117" s="11" t="s">
        <v>142</v>
      </c>
      <c r="C117" s="12"/>
      <c r="D117" s="12"/>
      <c r="E117" s="44"/>
    </row>
    <row r="118" spans="1:5" ht="24" x14ac:dyDescent="0.25">
      <c r="A118" s="10" t="s">
        <v>143</v>
      </c>
      <c r="B118" s="38" t="s">
        <v>223</v>
      </c>
      <c r="C118" s="10" t="s">
        <v>10</v>
      </c>
      <c r="D118" s="10" t="s">
        <v>224</v>
      </c>
      <c r="E118" s="42">
        <f>ROUND(E119+E120,2)</f>
        <v>2.66</v>
      </c>
    </row>
    <row r="119" spans="1:5" ht="13.2" x14ac:dyDescent="0.25">
      <c r="A119" s="10" t="s">
        <v>144</v>
      </c>
      <c r="B119" s="16" t="s">
        <v>145</v>
      </c>
      <c r="C119" s="10" t="s">
        <v>10</v>
      </c>
      <c r="D119" s="10" t="s">
        <v>225</v>
      </c>
      <c r="E119" s="17">
        <v>0.95</v>
      </c>
    </row>
    <row r="120" spans="1:5" ht="13.2" x14ac:dyDescent="0.25">
      <c r="A120" s="60" t="s">
        <v>146</v>
      </c>
      <c r="B120" s="19" t="s">
        <v>147</v>
      </c>
      <c r="C120" s="10" t="s">
        <v>10</v>
      </c>
      <c r="D120" s="10" t="s">
        <v>226</v>
      </c>
      <c r="E120" s="62">
        <v>1.71</v>
      </c>
    </row>
    <row r="121" spans="1:5" ht="36" x14ac:dyDescent="0.25">
      <c r="A121" s="64"/>
      <c r="B121" s="20"/>
      <c r="C121" s="10" t="s">
        <v>13</v>
      </c>
      <c r="D121" s="21" t="s">
        <v>148</v>
      </c>
      <c r="E121" s="63"/>
    </row>
    <row r="122" spans="1:5" x14ac:dyDescent="0.25">
      <c r="A122" s="10" t="s">
        <v>149</v>
      </c>
      <c r="B122" s="43" t="s">
        <v>227</v>
      </c>
      <c r="C122" s="28"/>
      <c r="D122" s="28"/>
      <c r="E122" s="29"/>
    </row>
    <row r="123" spans="1:5" ht="24" x14ac:dyDescent="0.25">
      <c r="A123" s="10" t="s">
        <v>150</v>
      </c>
      <c r="B123" s="16" t="s">
        <v>219</v>
      </c>
      <c r="C123" s="10" t="s">
        <v>136</v>
      </c>
      <c r="D123" s="10" t="s">
        <v>228</v>
      </c>
      <c r="E123" s="17">
        <v>6.9</v>
      </c>
    </row>
    <row r="124" spans="1:5" ht="15" x14ac:dyDescent="0.25">
      <c r="A124" s="10" t="s">
        <v>151</v>
      </c>
      <c r="B124" s="16" t="s">
        <v>219</v>
      </c>
      <c r="C124" s="10" t="s">
        <v>138</v>
      </c>
      <c r="D124" s="10" t="s">
        <v>229</v>
      </c>
      <c r="E124" s="17">
        <v>9.0500000000000007</v>
      </c>
    </row>
    <row r="125" spans="1:5" ht="13.2" x14ac:dyDescent="0.25">
      <c r="A125" s="10" t="s">
        <v>152</v>
      </c>
      <c r="B125" s="16" t="s">
        <v>153</v>
      </c>
      <c r="C125" s="10" t="s">
        <v>10</v>
      </c>
      <c r="D125" s="10" t="s">
        <v>230</v>
      </c>
      <c r="E125" s="42">
        <f>SIS011_F_Vienanaressilu2Kainos1</f>
        <v>1.71</v>
      </c>
    </row>
    <row r="126" spans="1:5" x14ac:dyDescent="0.25">
      <c r="A126" s="9" t="s">
        <v>154</v>
      </c>
      <c r="B126" s="11" t="s">
        <v>155</v>
      </c>
      <c r="C126" s="12"/>
      <c r="D126" s="12"/>
      <c r="E126" s="44"/>
    </row>
    <row r="127" spans="1:5" ht="13.2" x14ac:dyDescent="0.25">
      <c r="A127" s="10" t="s">
        <v>156</v>
      </c>
      <c r="B127" s="16" t="s">
        <v>157</v>
      </c>
      <c r="C127" s="10" t="s">
        <v>10</v>
      </c>
      <c r="D127" s="10" t="s">
        <v>231</v>
      </c>
      <c r="E127" s="17">
        <v>0.17</v>
      </c>
    </row>
    <row r="128" spans="1:5" ht="24" x14ac:dyDescent="0.25">
      <c r="A128" s="10" t="s">
        <v>158</v>
      </c>
      <c r="B128" s="16" t="s">
        <v>159</v>
      </c>
      <c r="C128" s="10" t="s">
        <v>136</v>
      </c>
      <c r="D128" s="10" t="s">
        <v>232</v>
      </c>
      <c r="E128" s="17">
        <v>1.24</v>
      </c>
    </row>
    <row r="129" spans="1:5" ht="15" x14ac:dyDescent="0.25">
      <c r="A129" s="10" t="s">
        <v>160</v>
      </c>
      <c r="B129" s="16" t="s">
        <v>159</v>
      </c>
      <c r="C129" s="10" t="s">
        <v>138</v>
      </c>
      <c r="D129" s="10" t="s">
        <v>233</v>
      </c>
      <c r="E129" s="17">
        <v>1.53</v>
      </c>
    </row>
    <row r="130" spans="1:5" ht="23.4" x14ac:dyDescent="0.25">
      <c r="A130" s="9" t="s">
        <v>161</v>
      </c>
      <c r="B130" s="14" t="s">
        <v>234</v>
      </c>
      <c r="C130" s="9" t="s">
        <v>10</v>
      </c>
      <c r="D130" s="10"/>
      <c r="E130" s="15">
        <f>ROUND(E131+E132+E133+E134+E135+E136+E137+E138+E139+E140,2)</f>
        <v>0</v>
      </c>
    </row>
    <row r="131" spans="1:5" ht="36" x14ac:dyDescent="0.25">
      <c r="A131" s="10" t="s">
        <v>162</v>
      </c>
      <c r="B131" s="40" t="s">
        <v>235</v>
      </c>
      <c r="C131" s="10" t="s">
        <v>10</v>
      </c>
      <c r="D131" s="45"/>
      <c r="E131" s="46">
        <v>0</v>
      </c>
    </row>
    <row r="132" spans="1:5" ht="36" x14ac:dyDescent="0.25">
      <c r="A132" s="10" t="s">
        <v>163</v>
      </c>
      <c r="B132" s="40" t="s">
        <v>235</v>
      </c>
      <c r="C132" s="10" t="s">
        <v>10</v>
      </c>
      <c r="D132" s="45" t="s">
        <v>236</v>
      </c>
      <c r="E132" s="46"/>
    </row>
    <row r="133" spans="1:5" ht="36" x14ac:dyDescent="0.25">
      <c r="A133" s="10" t="s">
        <v>164</v>
      </c>
      <c r="B133" s="40" t="s">
        <v>235</v>
      </c>
      <c r="C133" s="10" t="s">
        <v>10</v>
      </c>
      <c r="D133" s="45" t="s">
        <v>236</v>
      </c>
      <c r="E133" s="46"/>
    </row>
    <row r="134" spans="1:5" ht="36" x14ac:dyDescent="0.25">
      <c r="A134" s="10" t="s">
        <v>165</v>
      </c>
      <c r="B134" s="40" t="s">
        <v>235</v>
      </c>
      <c r="C134" s="10" t="s">
        <v>10</v>
      </c>
      <c r="D134" s="45" t="s">
        <v>236</v>
      </c>
      <c r="E134" s="46"/>
    </row>
    <row r="135" spans="1:5" ht="36" x14ac:dyDescent="0.25">
      <c r="A135" s="10" t="s">
        <v>166</v>
      </c>
      <c r="B135" s="40" t="s">
        <v>235</v>
      </c>
      <c r="C135" s="10" t="s">
        <v>10</v>
      </c>
      <c r="D135" s="45" t="s">
        <v>236</v>
      </c>
      <c r="E135" s="46"/>
    </row>
    <row r="136" spans="1:5" ht="36" x14ac:dyDescent="0.25">
      <c r="A136" s="10" t="s">
        <v>167</v>
      </c>
      <c r="B136" s="40" t="s">
        <v>235</v>
      </c>
      <c r="C136" s="10" t="s">
        <v>10</v>
      </c>
      <c r="D136" s="45" t="s">
        <v>236</v>
      </c>
      <c r="E136" s="46"/>
    </row>
    <row r="137" spans="1:5" ht="36" x14ac:dyDescent="0.25">
      <c r="A137" s="10" t="s">
        <v>168</v>
      </c>
      <c r="B137" s="40" t="s">
        <v>235</v>
      </c>
      <c r="C137" s="10" t="s">
        <v>10</v>
      </c>
      <c r="D137" s="45" t="s">
        <v>236</v>
      </c>
      <c r="E137" s="46"/>
    </row>
    <row r="138" spans="1:5" ht="36" x14ac:dyDescent="0.25">
      <c r="A138" s="10" t="s">
        <v>169</v>
      </c>
      <c r="B138" s="40" t="s">
        <v>235</v>
      </c>
      <c r="C138" s="10" t="s">
        <v>10</v>
      </c>
      <c r="D138" s="45" t="s">
        <v>236</v>
      </c>
      <c r="E138" s="46"/>
    </row>
    <row r="139" spans="1:5" ht="36" x14ac:dyDescent="0.25">
      <c r="A139" s="10" t="s">
        <v>170</v>
      </c>
      <c r="B139" s="40" t="s">
        <v>235</v>
      </c>
      <c r="C139" s="10" t="s">
        <v>10</v>
      </c>
      <c r="D139" s="45" t="s">
        <v>236</v>
      </c>
      <c r="E139" s="46"/>
    </row>
    <row r="140" spans="1:5" ht="36" x14ac:dyDescent="0.25">
      <c r="A140" s="10" t="s">
        <v>171</v>
      </c>
      <c r="B140" s="40" t="s">
        <v>235</v>
      </c>
      <c r="C140" s="10" t="s">
        <v>10</v>
      </c>
      <c r="D140" s="45" t="s">
        <v>236</v>
      </c>
      <c r="E140" s="46"/>
    </row>
    <row r="141" spans="1:5" ht="23.4" x14ac:dyDescent="0.25">
      <c r="A141" s="9" t="s">
        <v>172</v>
      </c>
      <c r="B141" s="14" t="s">
        <v>237</v>
      </c>
      <c r="C141" s="9" t="s">
        <v>10</v>
      </c>
      <c r="D141" s="10"/>
      <c r="E141" s="15">
        <f>ROUND(E109+E118+E127+E130,2)</f>
        <v>13.59</v>
      </c>
    </row>
    <row r="142" spans="1:5" ht="72" x14ac:dyDescent="0.25">
      <c r="A142" s="9" t="s">
        <v>173</v>
      </c>
      <c r="B142" s="27" t="s">
        <v>174</v>
      </c>
      <c r="C142" s="9" t="s">
        <v>10</v>
      </c>
      <c r="D142" s="45" t="s">
        <v>238</v>
      </c>
      <c r="E142" s="46"/>
    </row>
    <row r="143" spans="1:5" x14ac:dyDescent="0.25">
      <c r="A143" s="9" t="s">
        <v>175</v>
      </c>
      <c r="B143" s="27" t="s">
        <v>239</v>
      </c>
      <c r="C143" s="9" t="s">
        <v>10</v>
      </c>
      <c r="D143" s="10" t="s">
        <v>64</v>
      </c>
      <c r="E143" s="15">
        <f>ROUND(E141-E142,2)</f>
        <v>13.59</v>
      </c>
    </row>
    <row r="144" spans="1:5" x14ac:dyDescent="0.25">
      <c r="A144" s="9" t="s">
        <v>176</v>
      </c>
      <c r="B144" s="27" t="s">
        <v>240</v>
      </c>
      <c r="C144" s="9" t="s">
        <v>10</v>
      </c>
      <c r="D144" s="10" t="s">
        <v>64</v>
      </c>
      <c r="E144" s="15">
        <f>ROUND(E143*1.09,2)</f>
        <v>14.81</v>
      </c>
    </row>
    <row r="145" spans="1:5" x14ac:dyDescent="0.25">
      <c r="A145" s="9" t="s">
        <v>177</v>
      </c>
      <c r="B145" s="27" t="s">
        <v>241</v>
      </c>
      <c r="C145" s="9" t="s">
        <v>10</v>
      </c>
      <c r="D145" s="10" t="s">
        <v>64</v>
      </c>
      <c r="E145" s="46">
        <v>11.79</v>
      </c>
    </row>
    <row r="146" spans="1:5" x14ac:dyDescent="0.25">
      <c r="A146" s="9" t="s">
        <v>178</v>
      </c>
      <c r="B146" s="27" t="s">
        <v>179</v>
      </c>
      <c r="C146" s="9" t="s">
        <v>180</v>
      </c>
      <c r="D146" s="10" t="s">
        <v>64</v>
      </c>
      <c r="E146" s="15">
        <f>((-E145 + E143)/ E145)*100</f>
        <v>15.26717557251909</v>
      </c>
    </row>
    <row r="147" spans="1:5" ht="12" customHeight="1" x14ac:dyDescent="0.25">
      <c r="A147" s="10" t="s">
        <v>181</v>
      </c>
      <c r="B147" s="16" t="s">
        <v>182</v>
      </c>
      <c r="C147" s="10" t="s">
        <v>71</v>
      </c>
      <c r="D147" s="54" t="s">
        <v>257</v>
      </c>
      <c r="E147" s="47">
        <v>12655</v>
      </c>
    </row>
    <row r="148" spans="1:5" ht="12" customHeight="1" x14ac:dyDescent="0.25">
      <c r="A148" s="10" t="s">
        <v>183</v>
      </c>
      <c r="B148" s="16" t="s">
        <v>184</v>
      </c>
      <c r="C148" s="10" t="s">
        <v>71</v>
      </c>
      <c r="D148" s="55"/>
      <c r="E148" s="48">
        <f>SUM(E149:E155)</f>
        <v>12655</v>
      </c>
    </row>
    <row r="149" spans="1:5" ht="12" customHeight="1" x14ac:dyDescent="0.25">
      <c r="A149" s="10" t="s">
        <v>185</v>
      </c>
      <c r="B149" s="40" t="s">
        <v>242</v>
      </c>
      <c r="C149" s="10" t="s">
        <v>71</v>
      </c>
      <c r="D149" s="55"/>
      <c r="E149" s="47">
        <v>12655</v>
      </c>
    </row>
    <row r="150" spans="1:5" ht="12" customHeight="1" x14ac:dyDescent="0.25">
      <c r="A150" s="10" t="s">
        <v>186</v>
      </c>
      <c r="B150" s="40" t="s">
        <v>242</v>
      </c>
      <c r="C150" s="10" t="s">
        <v>71</v>
      </c>
      <c r="D150" s="55"/>
      <c r="E150" s="47"/>
    </row>
    <row r="151" spans="1:5" ht="12" customHeight="1" x14ac:dyDescent="0.25">
      <c r="A151" s="10" t="s">
        <v>187</v>
      </c>
      <c r="B151" s="40" t="s">
        <v>242</v>
      </c>
      <c r="C151" s="10" t="s">
        <v>71</v>
      </c>
      <c r="D151" s="55"/>
      <c r="E151" s="47"/>
    </row>
    <row r="152" spans="1:5" ht="12" customHeight="1" x14ac:dyDescent="0.25">
      <c r="A152" s="10" t="s">
        <v>188</v>
      </c>
      <c r="B152" s="40" t="s">
        <v>242</v>
      </c>
      <c r="C152" s="10" t="s">
        <v>71</v>
      </c>
      <c r="D152" s="55"/>
      <c r="E152" s="47"/>
    </row>
    <row r="153" spans="1:5" ht="12" customHeight="1" x14ac:dyDescent="0.25">
      <c r="A153" s="10" t="s">
        <v>189</v>
      </c>
      <c r="B153" s="40" t="s">
        <v>242</v>
      </c>
      <c r="C153" s="10" t="s">
        <v>71</v>
      </c>
      <c r="D153" s="55"/>
      <c r="E153" s="47"/>
    </row>
    <row r="154" spans="1:5" ht="12" customHeight="1" x14ac:dyDescent="0.25">
      <c r="A154" s="10" t="s">
        <v>190</v>
      </c>
      <c r="B154" s="40" t="s">
        <v>242</v>
      </c>
      <c r="C154" s="10" t="s">
        <v>71</v>
      </c>
      <c r="D154" s="55"/>
      <c r="E154" s="47"/>
    </row>
    <row r="155" spans="1:5" ht="12" customHeight="1" x14ac:dyDescent="0.25">
      <c r="A155" s="10" t="s">
        <v>191</v>
      </c>
      <c r="B155" s="40" t="s">
        <v>242</v>
      </c>
      <c r="C155" s="10" t="s">
        <v>71</v>
      </c>
      <c r="D155" s="55"/>
      <c r="E155" s="47"/>
    </row>
    <row r="156" spans="1:5" ht="12" customHeight="1" x14ac:dyDescent="0.25">
      <c r="A156" s="10" t="s">
        <v>192</v>
      </c>
      <c r="B156" s="16" t="s">
        <v>193</v>
      </c>
      <c r="C156" s="10" t="s">
        <v>71</v>
      </c>
      <c r="D156" s="55"/>
      <c r="E156" s="48">
        <f>SUM(E157:E163)</f>
        <v>12655</v>
      </c>
    </row>
    <row r="157" spans="1:5" ht="12" customHeight="1" x14ac:dyDescent="0.25">
      <c r="A157" s="10" t="s">
        <v>194</v>
      </c>
      <c r="B157" s="40" t="s">
        <v>242</v>
      </c>
      <c r="C157" s="10" t="s">
        <v>71</v>
      </c>
      <c r="D157" s="55"/>
      <c r="E157" s="47">
        <v>12655</v>
      </c>
    </row>
    <row r="158" spans="1:5" ht="12" customHeight="1" x14ac:dyDescent="0.25">
      <c r="A158" s="10" t="s">
        <v>195</v>
      </c>
      <c r="B158" s="40" t="s">
        <v>242</v>
      </c>
      <c r="C158" s="10" t="s">
        <v>71</v>
      </c>
      <c r="D158" s="55"/>
      <c r="E158" s="47"/>
    </row>
    <row r="159" spans="1:5" ht="12" customHeight="1" x14ac:dyDescent="0.25">
      <c r="A159" s="10" t="s">
        <v>196</v>
      </c>
      <c r="B159" s="40" t="s">
        <v>242</v>
      </c>
      <c r="C159" s="10" t="s">
        <v>71</v>
      </c>
      <c r="D159" s="55"/>
      <c r="E159" s="47"/>
    </row>
    <row r="160" spans="1:5" ht="12" customHeight="1" x14ac:dyDescent="0.25">
      <c r="A160" s="10" t="s">
        <v>197</v>
      </c>
      <c r="B160" s="40" t="s">
        <v>242</v>
      </c>
      <c r="C160" s="10" t="s">
        <v>71</v>
      </c>
      <c r="D160" s="55"/>
      <c r="E160" s="47"/>
    </row>
    <row r="161" spans="1:5" ht="12" customHeight="1" x14ac:dyDescent="0.25">
      <c r="A161" s="10" t="s">
        <v>198</v>
      </c>
      <c r="B161" s="40" t="s">
        <v>242</v>
      </c>
      <c r="C161" s="10" t="s">
        <v>71</v>
      </c>
      <c r="D161" s="55"/>
      <c r="E161" s="47"/>
    </row>
    <row r="162" spans="1:5" ht="12" customHeight="1" x14ac:dyDescent="0.25">
      <c r="A162" s="10" t="s">
        <v>199</v>
      </c>
      <c r="B162" s="40" t="s">
        <v>242</v>
      </c>
      <c r="C162" s="10" t="s">
        <v>71</v>
      </c>
      <c r="D162" s="55"/>
      <c r="E162" s="47"/>
    </row>
    <row r="163" spans="1:5" ht="12" customHeight="1" x14ac:dyDescent="0.25">
      <c r="A163" s="10" t="s">
        <v>200</v>
      </c>
      <c r="B163" s="40" t="s">
        <v>242</v>
      </c>
      <c r="C163" s="10" t="s">
        <v>71</v>
      </c>
      <c r="D163" s="56"/>
      <c r="E163" s="47"/>
    </row>
    <row r="164" spans="1:5" ht="24" x14ac:dyDescent="0.25">
      <c r="A164" s="49" t="s">
        <v>201</v>
      </c>
      <c r="B164" s="16" t="s">
        <v>202</v>
      </c>
      <c r="C164" s="57" t="s">
        <v>203</v>
      </c>
      <c r="D164" s="58"/>
      <c r="E164" s="59"/>
    </row>
    <row r="165" spans="1:5" x14ac:dyDescent="0.25">
      <c r="A165" s="50"/>
      <c r="B165" s="51"/>
      <c r="C165" s="52"/>
      <c r="D165" s="53"/>
      <c r="E165" s="53"/>
    </row>
    <row r="166" spans="1:5" x14ac:dyDescent="0.25">
      <c r="B166" s="3" t="s">
        <v>243</v>
      </c>
      <c r="C166" s="3" t="s">
        <v>244</v>
      </c>
    </row>
  </sheetData>
  <mergeCells count="8">
    <mergeCell ref="D147:D163"/>
    <mergeCell ref="C164:E164"/>
    <mergeCell ref="A14:A15"/>
    <mergeCell ref="E14:E15"/>
    <mergeCell ref="A111:A112"/>
    <mergeCell ref="E111:E112"/>
    <mergeCell ref="A120:A121"/>
    <mergeCell ref="E120:E121"/>
  </mergeCells>
  <dataValidations count="3">
    <dataValidation type="list" allowBlank="1" showErrorMessage="1" errorTitle="Klaida" error="Nurodytas blogas mėnuo" sqref="D147:D163" xr:uid="{0C57529A-055A-4173-8FFB-8C3D3A8B0A2C}">
      <formula1>$I$10:$I$21</formula1>
    </dataValidation>
    <dataValidation type="list" showErrorMessage="1" errorTitle="Klaida" error="Klaidinga kuro rūšis" sqref="B33 B36 B39 B21 B24 B27 B30 B42" xr:uid="{DFF44D23-7FF4-4508-8302-0069D6B2C156}">
      <formula1>$G$10:$G$22</formula1>
    </dataValidation>
    <dataValidation showErrorMessage="1" errorTitle="Klaida" error="Klaidinga kuro rūšis" sqref="B17" xr:uid="{EEDD9F3F-D71F-4A9C-AA36-427520A3C1D5}"/>
  </dataValidation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24</vt:i4>
      </vt:variant>
    </vt:vector>
  </HeadingPairs>
  <TitlesOfParts>
    <vt:vector size="25" baseType="lpstr">
      <vt:lpstr>Sheet1</vt:lpstr>
      <vt:lpstr>Sheet1!SIS011_F_Gamtiniudujutr1Kainos1</vt:lpstr>
      <vt:lpstr>Sheet1!SIS011_F_Kurokainataiko10Kainos1</vt:lpstr>
      <vt:lpstr>Sheet1!SIS011_F_Kurokainataiko1Kainos1</vt:lpstr>
      <vt:lpstr>Sheet1!SIS011_F_Kurokainataiko2Kainos1</vt:lpstr>
      <vt:lpstr>Sheet1!SIS011_F_Kurokainataiko3Kainos1</vt:lpstr>
      <vt:lpstr>Sheet1!SIS011_F_Kurokainataiko4Kainos1</vt:lpstr>
      <vt:lpstr>Sheet1!SIS011_F_Kurokainataiko5Kainos1</vt:lpstr>
      <vt:lpstr>Sheet1!SIS011_F_Kurokainataiko6Kainos1</vt:lpstr>
      <vt:lpstr>Sheet1!SIS011_F_Kurokainataiko7Kainos1</vt:lpstr>
      <vt:lpstr>Sheet1!SIS011_F_Kurokainataiko8Kainos1</vt:lpstr>
      <vt:lpstr>Sheet1!SIS011_F_Kurokainataiko9Kainos1</vt:lpstr>
      <vt:lpstr>Sheet1!SIS011_F_Kurokiekistaik10Kainos1</vt:lpstr>
      <vt:lpstr>Sheet1!SIS011_F_Kurokiekistaik1Kainos1</vt:lpstr>
      <vt:lpstr>Sheet1!SIS011_F_Kurokiekistaik2Kainos1</vt:lpstr>
      <vt:lpstr>Sheet1!SIS011_F_Kurokiekistaik3Kainos1</vt:lpstr>
      <vt:lpstr>Sheet1!SIS011_F_Kurokiekistaik4Kainos1</vt:lpstr>
      <vt:lpstr>Sheet1!SIS011_F_Kurokiekistaik5Kainos1</vt:lpstr>
      <vt:lpstr>Sheet1!SIS011_F_Kurokiekistaik6Kainos1</vt:lpstr>
      <vt:lpstr>Sheet1!SIS011_F_Kurokiekistaik7Kainos1</vt:lpstr>
      <vt:lpstr>Sheet1!SIS011_F_Kurokiekistaik8Kainos1</vt:lpstr>
      <vt:lpstr>Sheet1!SIS011_F_Kurokiekistaik9Kainos1</vt:lpstr>
      <vt:lpstr>Sheet1!SIS011_F_Vienanareskain1Kainos1</vt:lpstr>
      <vt:lpstr>Sheet1!SIS011_F_Vienanareskain2Kainos1</vt:lpstr>
      <vt:lpstr>Sheet1!SIS011_F_Vienanaressilu2Kainos1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audro</dc:creator>
  <cp:lastModifiedBy>audro</cp:lastModifiedBy>
  <cp:lastPrinted>2023-05-25T11:51:41Z</cp:lastPrinted>
  <dcterms:created xsi:type="dcterms:W3CDTF">2023-02-23T10:53:24Z</dcterms:created>
  <dcterms:modified xsi:type="dcterms:W3CDTF">2023-06-23T08:33:51Z</dcterms:modified>
</cp:coreProperties>
</file>