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4 metai\"/>
    </mc:Choice>
  </mc:AlternateContent>
  <xr:revisionPtr revIDLastSave="0" documentId="13_ncr:1_{ABD9D3F8-1A77-4439-88CA-783E69271D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3" r:id="rId1"/>
    <sheet name="Sheet2" sheetId="4" r:id="rId2"/>
  </sheets>
  <definedNames>
    <definedName name="SIS011_D_Apskaiciuotasi1">#REF!</definedName>
    <definedName name="SIS011_D_Apskaiciuotask1">#REF!</definedName>
    <definedName name="SIS011_D_Formule1">#REF!</definedName>
    <definedName name="SIS011_D_Formule2">#REF!</definedName>
    <definedName name="SIS011_D_Formule3">#REF!</definedName>
    <definedName name="SIS011_D_Galiojantisilu1">#REF!</definedName>
    <definedName name="SIS011_D_Galutinesilumo1">#REF!</definedName>
    <definedName name="SIS011_D_Galutinesilumo2">#REF!</definedName>
    <definedName name="SIS011_D_Gamtinesdujos1">#REF!</definedName>
    <definedName name="SIS011_D_Gamtiniudujutr1">#REF!</definedName>
    <definedName name="SIS011_D_Kainos1">#REF!</definedName>
    <definedName name="SIS011_D_Kintamojikaino1">#REF!</definedName>
    <definedName name="SIS011_D_Kintamojikaino2">#REF!</definedName>
    <definedName name="SIS011_D_Kurokainataiko1">#REF!</definedName>
    <definedName name="SIS011_D_Kurokainataiko10">#REF!</definedName>
    <definedName name="SIS011_D_Kurokainataiko2">#REF!</definedName>
    <definedName name="SIS011_D_Kurokainataiko3">#REF!</definedName>
    <definedName name="SIS011_D_Kurokainataiko4">#REF!</definedName>
    <definedName name="SIS011_D_Kurokainataiko5">#REF!</definedName>
    <definedName name="SIS011_D_Kurokainataiko6">#REF!</definedName>
    <definedName name="SIS011_D_Kurokainataiko7">#REF!</definedName>
    <definedName name="SIS011_D_Kurokainataiko8">#REF!</definedName>
    <definedName name="SIS011_D_Kurokainataiko9">#REF!</definedName>
    <definedName name="SIS011_D_Kurokiekistaik1">#REF!</definedName>
    <definedName name="SIS011_D_Kurokiekistaik10">#REF!</definedName>
    <definedName name="SIS011_D_Kurokiekistaik2">#REF!</definedName>
    <definedName name="SIS011_D_Kurokiekistaik3">#REF!</definedName>
    <definedName name="SIS011_D_Kurokiekistaik4">#REF!</definedName>
    <definedName name="SIS011_D_Kurokiekistaik5">#REF!</definedName>
    <definedName name="SIS011_D_Kurokiekistaik6">#REF!</definedName>
    <definedName name="SIS011_D_Kurokiekistaik7">#REF!</definedName>
    <definedName name="SIS011_D_Kurokiekistaik8">#REF!</definedName>
    <definedName name="SIS011_D_Kurokiekistaik9">#REF!</definedName>
    <definedName name="SIS011_D_Kurorusisivard1">#REF!</definedName>
    <definedName name="SIS011_D_Kurorusisivard2">#REF!</definedName>
    <definedName name="SIS011_D_Kurorusisivard3">#REF!</definedName>
    <definedName name="SIS011_D_Kurorusisivard4">#REF!</definedName>
    <definedName name="SIS011_D_Kurorusisivard5">#REF!</definedName>
    <definedName name="SIS011_D_Kurorusisivard6">#REF!</definedName>
    <definedName name="SIS011_D_Kurorusisivard7">#REF!</definedName>
    <definedName name="SIS011_D_Kurorusisivard8">#REF!</definedName>
    <definedName name="SIS011_D_Matovnt1">#REF!</definedName>
    <definedName name="SIS011_D_Mazmeninioapta1">#REF!</definedName>
    <definedName name="SIS011_D_Mazmeninioapta2">#REF!</definedName>
    <definedName name="SIS011_D_Mazmeninioapta3">#REF!</definedName>
    <definedName name="SIS011_D_Mazmeninioapta4">#REF!</definedName>
    <definedName name="SIS011_D_Medienoskilmes1">#REF!</definedName>
    <definedName name="SIS011_D_Nepadengtusana1">#REF!</definedName>
    <definedName name="SIS011_D_Nepriklausomas1">#REF!</definedName>
    <definedName name="SIS011_D_Nepriklausomas10">#REF!</definedName>
    <definedName name="SIS011_D_Nepriklausomas11">#REF!</definedName>
    <definedName name="SIS011_D_Nepriklausomas12">#REF!</definedName>
    <definedName name="SIS011_D_Nepriklausomas13">#REF!</definedName>
    <definedName name="SIS011_D_Nepriklausomas14">#REF!</definedName>
    <definedName name="SIS011_D_Nepriklausomas15">#REF!</definedName>
    <definedName name="SIS011_D_Nepriklausomas16">#REF!</definedName>
    <definedName name="SIS011_D_Nepriklausomas17">#REF!</definedName>
    <definedName name="SIS011_D_Nepriklausomas18">#REF!</definedName>
    <definedName name="SIS011_D_Nepriklausomas19">#REF!</definedName>
    <definedName name="SIS011_D_Nepriklausomas2">#REF!</definedName>
    <definedName name="SIS011_D_Nepriklausomas20">#REF!</definedName>
    <definedName name="SIS011_D_Nepriklausomas3">#REF!</definedName>
    <definedName name="SIS011_D_Nepriklausomas4">#REF!</definedName>
    <definedName name="SIS011_D_Nepriklausomas5">#REF!</definedName>
    <definedName name="SIS011_D_Nepriklausomas6">#REF!</definedName>
    <definedName name="SIS011_D_Nepriklausomas7">#REF!</definedName>
    <definedName name="SIS011_D_Nepriklausomas8">#REF!</definedName>
    <definedName name="SIS011_D_Nepriklausomas9">#REF!</definedName>
    <definedName name="SIS011_D_Papildomadedam1">#REF!</definedName>
    <definedName name="SIS011_D_Papildomadedam10">#REF!</definedName>
    <definedName name="SIS011_D_Papildomadedam2">#REF!</definedName>
    <definedName name="SIS011_D_Papildomadedam3">#REF!</definedName>
    <definedName name="SIS011_D_Papildomadedam4">#REF!</definedName>
    <definedName name="SIS011_D_Papildomadedam5">#REF!</definedName>
    <definedName name="SIS011_D_Papildomadedam6">#REF!</definedName>
    <definedName name="SIS011_D_Papildomadedam7">#REF!</definedName>
    <definedName name="SIS011_D_Papildomadedam8">#REF!</definedName>
    <definedName name="SIS011_D_Papildomadedam9">#REF!</definedName>
    <definedName name="SIS011_D_Pastoviojikain1">#REF!</definedName>
    <definedName name="SIS011_D_Pastoviojikain2">#REF!</definedName>
    <definedName name="SIS011_D_Pastoviojikain3">#REF!</definedName>
    <definedName name="SIS011_D_Pastoviojikain4">#REF!</definedName>
    <definedName name="SIS011_D_Pirktossilumos1">#REF!</definedName>
    <definedName name="SIS011_D_Pirktossilumos10">#REF!</definedName>
    <definedName name="SIS011_D_Pirktossilumos11">#REF!</definedName>
    <definedName name="SIS011_D_Pirktossilumos12">#REF!</definedName>
    <definedName name="SIS011_D_Pirktossilumos13">#REF!</definedName>
    <definedName name="SIS011_D_Pirktossilumos14">#REF!</definedName>
    <definedName name="SIS011_D_Pirktossilumos15">#REF!</definedName>
    <definedName name="SIS011_D_Pirktossilumos16">#REF!</definedName>
    <definedName name="SIS011_D_Pirktossilumos17">#REF!</definedName>
    <definedName name="SIS011_D_Pirktossilumos18">#REF!</definedName>
    <definedName name="SIS011_D_Pirktossilumos19">#REF!</definedName>
    <definedName name="SIS011_D_Pirktossilumos2">#REF!</definedName>
    <definedName name="SIS011_D_Pirktossilumos20">#REF!</definedName>
    <definedName name="SIS011_D_Pirktossilumos21">#REF!</definedName>
    <definedName name="SIS011_D_Pirktossilumos22">#REF!</definedName>
    <definedName name="SIS011_D_Pirktossilumos23">#REF!</definedName>
    <definedName name="SIS011_D_Pirktossilumos24">#REF!</definedName>
    <definedName name="SIS011_D_Pirktossilumos25">#REF!</definedName>
    <definedName name="SIS011_D_Pirktossilumos26">#REF!</definedName>
    <definedName name="SIS011_D_Pirktossilumos27">#REF!</definedName>
    <definedName name="SIS011_D_Pirktossilumos28">#REF!</definedName>
    <definedName name="SIS011_D_Pirktossilumos29">#REF!</definedName>
    <definedName name="SIS011_D_Pirktossilumos3">#REF!</definedName>
    <definedName name="SIS011_D_Pirktossilumos30">#REF!</definedName>
    <definedName name="SIS011_D_Pirktossilumos31">#REF!</definedName>
    <definedName name="SIS011_D_Pirktossilumos32">#REF!</definedName>
    <definedName name="SIS011_D_Pirktossilumos33">#REF!</definedName>
    <definedName name="SIS011_D_Pirktossilumos34">#REF!</definedName>
    <definedName name="SIS011_D_Pirktossilumos35">#REF!</definedName>
    <definedName name="SIS011_D_Pirktossilumos36">#REF!</definedName>
    <definedName name="SIS011_D_Pirktossilumos37">#REF!</definedName>
    <definedName name="SIS011_D_Pirktossilumos38">#REF!</definedName>
    <definedName name="SIS011_D_Pirktossilumos39">#REF!</definedName>
    <definedName name="SIS011_D_Pirktossilumos4">#REF!</definedName>
    <definedName name="SIS011_D_Pirktossilumos40">#REF!</definedName>
    <definedName name="SIS011_D_Pirktossilumos5">#REF!</definedName>
    <definedName name="SIS011_D_Pirktossilumos6">#REF!</definedName>
    <definedName name="SIS011_D_Pirktossilumos7">#REF!</definedName>
    <definedName name="SIS011_D_Pirktossilumos8">#REF!</definedName>
    <definedName name="SIS011_D_Pirktossilumos9">#REF!</definedName>
    <definedName name="SIS011_D_Praejusimenesi1">#REF!</definedName>
    <definedName name="SIS011_D_Praejusimenesi2">#REF!</definedName>
    <definedName name="SIS011_D_Praejusimenesi3">#REF!</definedName>
    <definedName name="SIS011_D_Rodiklispastaba1">#REF!</definedName>
    <definedName name="SIS011_D_Savivaldybeiva1">#REF!</definedName>
    <definedName name="SIS011_D_Savivaldybeiva10">#REF!</definedName>
    <definedName name="SIS011_D_Savivaldybeiva11">#REF!</definedName>
    <definedName name="SIS011_D_Savivaldybeiva12">#REF!</definedName>
    <definedName name="SIS011_D_Savivaldybeiva13">#REF!</definedName>
    <definedName name="SIS011_D_Savivaldybeiva14">#REF!</definedName>
    <definedName name="SIS011_D_Savivaldybeiva2">#REF!</definedName>
    <definedName name="SIS011_D_Savivaldybeiva3">#REF!</definedName>
    <definedName name="SIS011_D_Savivaldybeiva4">#REF!</definedName>
    <definedName name="SIS011_D_Savivaldybeiva5">#REF!</definedName>
    <definedName name="SIS011_D_Savivaldybeiva6">#REF!</definedName>
    <definedName name="SIS011_D_Savivaldybeiva7">#REF!</definedName>
    <definedName name="SIS011_D_Savivaldybeiva8">#REF!</definedName>
    <definedName name="SIS011_D_Savivaldybeiva9">#REF!</definedName>
    <definedName name="SIS011_D_Silumosisigiji1">#REF!</definedName>
    <definedName name="SIS011_D_Silumosperdavi1">#REF!</definedName>
    <definedName name="SIS011_D_Silumosperdavi2">#REF!</definedName>
    <definedName name="SIS011_D_Silumosperdavi3">#REF!</definedName>
    <definedName name="SIS011_D_Silumosprodukt1">#REF!</definedName>
    <definedName name="SIS011_D_Silumosprodukt2">#REF!</definedName>
    <definedName name="SIS011_D_Silumosprodukt3">#REF!</definedName>
    <definedName name="SIS011_D_Silumosprodukt4">#REF!</definedName>
    <definedName name="SIS011_D_Silumosprodukt5">#REF!</definedName>
    <definedName name="SIS011_D_Silumosprodukt6">#REF!</definedName>
    <definedName name="SIS011_D_Sprendimasnuta1">#REF!</definedName>
    <definedName name="SIS011_D_Subsidijosdydis1">#REF!</definedName>
    <definedName name="SIS011_D_Vidutinesverti1">#REF!</definedName>
    <definedName name="SIS011_D_Vienanareskain1">#REF!</definedName>
    <definedName name="SIS011_D_Vienanareskain2">#REF!</definedName>
    <definedName name="SIS011_D_Vienanaressilu1">#REF!</definedName>
    <definedName name="SIS011_D_Vienanaressilu2">#REF!</definedName>
    <definedName name="SIS011_F_Apskaiciuotasi1Kainos1">#REF!</definedName>
    <definedName name="SIS011_F_Apskaiciuotask1Kainos1">#REF!</definedName>
    <definedName name="SIS011_F_Formule1Kainos1">#REF!</definedName>
    <definedName name="SIS011_F_Formule1Rodiklispastaba1">#REF!</definedName>
    <definedName name="SIS011_F_Formule2Kainos1">#REF!</definedName>
    <definedName name="SIS011_F_Formule2Rodiklispastaba1">#REF!</definedName>
    <definedName name="SIS011_F_Formule3Kainos1">#REF!</definedName>
    <definedName name="SIS011_F_Formule3Rodiklispastaba1">#REF!</definedName>
    <definedName name="SIS011_F_Galiojantisilu1Kainos1">#REF!</definedName>
    <definedName name="SIS011_F_Galutinesilumo1Kainos1">#REF!</definedName>
    <definedName name="SIS011_F_Galutinesilumo2Kainos1">#REF!</definedName>
    <definedName name="SIS011_F_Gamtiniudujutr1Kainos1">#REF!</definedName>
    <definedName name="SIS011_F_Gamtiniudujutr1Rodiklispastaba1">#REF!</definedName>
    <definedName name="SIS011_F_Kintamojikaino1Kainos1">#REF!</definedName>
    <definedName name="SIS011_F_Kintamojikaino2Kainos1">#REF!</definedName>
    <definedName name="SIS011_F_Kurokainataiko10Kainos1">#REF!</definedName>
    <definedName name="SIS011_F_Kurokainataiko10Rodiklispastaba1">#REF!</definedName>
    <definedName name="SIS011_F_Kurokainataiko1Kainos1">#REF!</definedName>
    <definedName name="SIS011_F_Kurokainataiko1Rodiklispastaba1">#REF!</definedName>
    <definedName name="SIS011_F_Kurokainataiko2Kainos1">#REF!</definedName>
    <definedName name="SIS011_F_Kurokainataiko2Rodiklispastaba1">#REF!</definedName>
    <definedName name="SIS011_F_Kurokainataiko3Kainos1">#REF!</definedName>
    <definedName name="SIS011_F_Kurokainataiko3Rodiklispastaba1">#REF!</definedName>
    <definedName name="SIS011_F_Kurokainataiko4Kainos1">#REF!</definedName>
    <definedName name="SIS011_F_Kurokainataiko4Rodiklispastaba1">#REF!</definedName>
    <definedName name="SIS011_F_Kurokainataiko5Kainos1">#REF!</definedName>
    <definedName name="SIS011_F_Kurokainataiko5Rodiklispastaba1">#REF!</definedName>
    <definedName name="SIS011_F_Kurokainataiko6Kainos1">#REF!</definedName>
    <definedName name="SIS011_F_Kurokainataiko6Rodiklispastaba1">#REF!</definedName>
    <definedName name="SIS011_F_Kurokainataiko7Kainos1">#REF!</definedName>
    <definedName name="SIS011_F_Kurokainataiko7Rodiklispastaba1">#REF!</definedName>
    <definedName name="SIS011_F_Kurokainataiko8Kainos1">#REF!</definedName>
    <definedName name="SIS011_F_Kurokainataiko8Rodiklispastaba1">#REF!</definedName>
    <definedName name="SIS011_F_Kurokainataiko9Kainos1">#REF!</definedName>
    <definedName name="SIS011_F_Kurokainataiko9Rodiklispastaba1">#REF!</definedName>
    <definedName name="SIS011_F_Kurokiekistaik10Kainos1">#REF!</definedName>
    <definedName name="SIS011_F_Kurokiekistaik10Rodiklispastaba1">#REF!</definedName>
    <definedName name="SIS011_F_Kurokiekistaik1Kainos1">#REF!</definedName>
    <definedName name="SIS011_F_Kurokiekistaik1Rodiklispastaba1">#REF!</definedName>
    <definedName name="SIS011_F_Kurokiekistaik2Kainos1">#REF!</definedName>
    <definedName name="SIS011_F_Kurokiekistaik2Rodiklispastaba1">#REF!</definedName>
    <definedName name="SIS011_F_Kurokiekistaik3Kainos1">#REF!</definedName>
    <definedName name="SIS011_F_Kurokiekistaik3Rodiklispastaba1">#REF!</definedName>
    <definedName name="SIS011_F_Kurokiekistaik4Kainos1">#REF!</definedName>
    <definedName name="SIS011_F_Kurokiekistaik4Rodiklispastaba1">#REF!</definedName>
    <definedName name="SIS011_F_Kurokiekistaik5Kainos1">#REF!</definedName>
    <definedName name="SIS011_F_Kurokiekistaik5Rodiklispastaba1">#REF!</definedName>
    <definedName name="SIS011_F_Kurokiekistaik6Kainos1">#REF!</definedName>
    <definedName name="SIS011_F_Kurokiekistaik6Rodiklispastaba1">#REF!</definedName>
    <definedName name="SIS011_F_Kurokiekistaik7Kainos1">#REF!</definedName>
    <definedName name="SIS011_F_Kurokiekistaik7Rodiklispastaba1">#REF!</definedName>
    <definedName name="SIS011_F_Kurokiekistaik8Kainos1">#REF!</definedName>
    <definedName name="SIS011_F_Kurokiekistaik8Rodiklispastaba1">#REF!</definedName>
    <definedName name="SIS011_F_Kurokiekistaik9Kainos1">#REF!</definedName>
    <definedName name="SIS011_F_Kurokiekistaik9Rodiklispastaba1">#REF!</definedName>
    <definedName name="SIS011_F_Mazmeninioapta2Kainos1">#REF!</definedName>
    <definedName name="SIS011_F_Mazmeninioapta3Kainos1">#REF!</definedName>
    <definedName name="SIS011_F_Mazmeninioapta4Kainos1">#REF!</definedName>
    <definedName name="SIS011_F_Nepadengtusana1Kainos1">#REF!</definedName>
    <definedName name="SIS011_F_Papildomadedam10Kainos1">#REF!</definedName>
    <definedName name="SIS011_F_Papildomadedam10Rodiklispastaba1">#REF!</definedName>
    <definedName name="SIS011_F_Papildomadedam1Kainos1">#REF!</definedName>
    <definedName name="SIS011_F_Papildomadedam1Rodiklispastaba1">#REF!</definedName>
    <definedName name="SIS011_F_Papildomadedam2Kainos1">#REF!</definedName>
    <definedName name="SIS011_F_Papildomadedam2Rodiklispastaba1">#REF!</definedName>
    <definedName name="SIS011_F_Papildomadedam3Kainos1">#REF!</definedName>
    <definedName name="SIS011_F_Papildomadedam3Rodiklispastaba1">#REF!</definedName>
    <definedName name="SIS011_F_Papildomadedam4Kainos1">#REF!</definedName>
    <definedName name="SIS011_F_Papildomadedam4Rodiklispastaba1">#REF!</definedName>
    <definedName name="SIS011_F_Papildomadedam5Kainos1">#REF!</definedName>
    <definedName name="SIS011_F_Papildomadedam5Rodiklispastaba1">#REF!</definedName>
    <definedName name="SIS011_F_Papildomadedam6Kainos1">#REF!</definedName>
    <definedName name="SIS011_F_Papildomadedam6Rodiklispastaba1">#REF!</definedName>
    <definedName name="SIS011_F_Papildomadedam7Kainos1">#REF!</definedName>
    <definedName name="SIS011_F_Papildomadedam7Rodiklispastaba1">#REF!</definedName>
    <definedName name="SIS011_F_Papildomadedam8Kainos1">#REF!</definedName>
    <definedName name="SIS011_F_Papildomadedam8Rodiklispastaba1">#REF!</definedName>
    <definedName name="SIS011_F_Papildomadedam9Kainos1">#REF!</definedName>
    <definedName name="SIS011_F_Papildomadedam9Rodiklispastaba1">#REF!</definedName>
    <definedName name="SIS011_F_Pastoviojikain1Kainos1">#REF!</definedName>
    <definedName name="SIS011_F_Pastoviojikain2Kainos1">#REF!</definedName>
    <definedName name="SIS011_F_Pastoviojikain3Kainos1">#REF!</definedName>
    <definedName name="SIS011_F_Pastoviojikain4Kainos1">#REF!</definedName>
    <definedName name="SIS011_F_Pirktossilumos10Kainos1">#REF!</definedName>
    <definedName name="SIS011_F_Pirktossilumos11Kainos1">#REF!</definedName>
    <definedName name="SIS011_F_Pirktossilumos12Kainos1">#REF!</definedName>
    <definedName name="SIS011_F_Pirktossilumos13Kainos1">#REF!</definedName>
    <definedName name="SIS011_F_Pirktossilumos14Kainos1">#REF!</definedName>
    <definedName name="SIS011_F_Pirktossilumos15Kainos1">#REF!</definedName>
    <definedName name="SIS011_F_Pirktossilumos16Kainos1">#REF!</definedName>
    <definedName name="SIS011_F_Pirktossilumos17Kainos1">#REF!</definedName>
    <definedName name="SIS011_F_Pirktossilumos18Kainos1">#REF!</definedName>
    <definedName name="SIS011_F_Pirktossilumos19Kainos1">#REF!</definedName>
    <definedName name="SIS011_F_Pirktossilumos1Kainos1">#REF!</definedName>
    <definedName name="SIS011_F_Pirktossilumos20Kainos1">#REF!</definedName>
    <definedName name="SIS011_F_Pirktossilumos21Kainos1">#REF!</definedName>
    <definedName name="SIS011_F_Pirktossilumos22Kainos1">#REF!</definedName>
    <definedName name="SIS011_F_Pirktossilumos23Kainos1">#REF!</definedName>
    <definedName name="SIS011_F_Pirktossilumos24Kainos1">#REF!</definedName>
    <definedName name="SIS011_F_Pirktossilumos25Kainos1">#REF!</definedName>
    <definedName name="SIS011_F_Pirktossilumos26Kainos1">#REF!</definedName>
    <definedName name="SIS011_F_Pirktossilumos27Kainos1">#REF!</definedName>
    <definedName name="SIS011_F_Pirktossilumos28Kainos1">#REF!</definedName>
    <definedName name="SIS011_F_Pirktossilumos29Kainos1">#REF!</definedName>
    <definedName name="SIS011_F_Pirktossilumos2Kainos1">#REF!</definedName>
    <definedName name="SIS011_F_Pirktossilumos30Kainos1">#REF!</definedName>
    <definedName name="SIS011_F_Pirktossilumos31Kainos1">#REF!</definedName>
    <definedName name="SIS011_F_Pirktossilumos32Kainos1">#REF!</definedName>
    <definedName name="SIS011_F_Pirktossilumos33Kainos1">#REF!</definedName>
    <definedName name="SIS011_F_Pirktossilumos34Kainos1">#REF!</definedName>
    <definedName name="SIS011_F_Pirktossilumos35Kainos1">#REF!</definedName>
    <definedName name="SIS011_F_Pirktossilumos36Kainos1">#REF!</definedName>
    <definedName name="SIS011_F_Pirktossilumos37Kainos1">#REF!</definedName>
    <definedName name="SIS011_F_Pirktossilumos38Kainos1">#REF!</definedName>
    <definedName name="SIS011_F_Pirktossilumos39Kainos1">#REF!</definedName>
    <definedName name="SIS011_F_Pirktossilumos3Kainos1">#REF!</definedName>
    <definedName name="SIS011_F_Pirktossilumos40Kainos1">#REF!</definedName>
    <definedName name="SIS011_F_Pirktossilumos4Kainos1">#REF!</definedName>
    <definedName name="SIS011_F_Pirktossilumos5Kainos1">#REF!</definedName>
    <definedName name="SIS011_F_Pirktossilumos6Kainos1">#REF!</definedName>
    <definedName name="SIS011_F_Pirktossilumos7Kainos1">#REF!</definedName>
    <definedName name="SIS011_F_Pirktossilumos8Kainos1">#REF!</definedName>
    <definedName name="SIS011_F_Pirktossilumos9Kainos1">#REF!</definedName>
    <definedName name="SIS011_F_Praejusimenesi1Kainos1">#REF!</definedName>
    <definedName name="SIS011_F_Praejusimenesi1Rodiklispastaba1">#REF!</definedName>
    <definedName name="SIS011_F_Praejusimenesi2Kainos1">#REF!</definedName>
    <definedName name="SIS011_F_Praejusimenesi2Rodiklispastaba1">#REF!</definedName>
    <definedName name="SIS011_F_Praejusimenesi3Kainos1">#REF!</definedName>
    <definedName name="SIS011_F_Praejusimenesi3Rodiklispastaba1">#REF!</definedName>
    <definedName name="SIS011_F_Savivaldybeiva10Kainos1">#REF!</definedName>
    <definedName name="SIS011_F_Savivaldybeiva10Rodiklispastaba1">#REF!</definedName>
    <definedName name="SIS011_F_Savivaldybeiva11Kainos1">#REF!</definedName>
    <definedName name="SIS011_F_Savivaldybeiva11Rodiklispastaba1">#REF!</definedName>
    <definedName name="SIS011_F_Savivaldybeiva12Kainos1">#REF!</definedName>
    <definedName name="SIS011_F_Savivaldybeiva12Rodiklispastaba1">#REF!</definedName>
    <definedName name="SIS011_F_Savivaldybeiva13Kainos1">#REF!</definedName>
    <definedName name="SIS011_F_Savivaldybeiva13Rodiklispastaba1">#REF!</definedName>
    <definedName name="SIS011_F_Savivaldybeiva14Kainos1">#REF!</definedName>
    <definedName name="SIS011_F_Savivaldybeiva14Rodiklispastaba1">#REF!</definedName>
    <definedName name="SIS011_F_Savivaldybeiva1Kainos1">#REF!</definedName>
    <definedName name="SIS011_F_Savivaldybeiva1Rodiklispastaba1">#REF!</definedName>
    <definedName name="SIS011_F_Savivaldybeiva2Kainos1">#REF!</definedName>
    <definedName name="SIS011_F_Savivaldybeiva2Rodiklispastaba1">#REF!</definedName>
    <definedName name="SIS011_F_Savivaldybeiva3Kainos1">#REF!</definedName>
    <definedName name="SIS011_F_Savivaldybeiva3Rodiklispastaba1">#REF!</definedName>
    <definedName name="SIS011_F_Savivaldybeiva4Kainos1">#REF!</definedName>
    <definedName name="SIS011_F_Savivaldybeiva4Rodiklispastaba1">#REF!</definedName>
    <definedName name="SIS011_F_Savivaldybeiva5Kainos1">#REF!</definedName>
    <definedName name="SIS011_F_Savivaldybeiva5Rodiklispastaba1">#REF!</definedName>
    <definedName name="SIS011_F_Savivaldybeiva6Kainos1">#REF!</definedName>
    <definedName name="SIS011_F_Savivaldybeiva6Rodiklispastaba1">#REF!</definedName>
    <definedName name="SIS011_F_Savivaldybeiva7Kainos1">#REF!</definedName>
    <definedName name="SIS011_F_Savivaldybeiva7Rodiklispastaba1">#REF!</definedName>
    <definedName name="SIS011_F_Savivaldybeiva8Kainos1">#REF!</definedName>
    <definedName name="SIS011_F_Savivaldybeiva8Rodiklispastaba1">#REF!</definedName>
    <definedName name="SIS011_F_Savivaldybeiva9Kainos1">#REF!</definedName>
    <definedName name="SIS011_F_Savivaldybeiva9Rodiklispastaba1">#REF!</definedName>
    <definedName name="SIS011_F_Silumosisigiji1Kainos1">#REF!</definedName>
    <definedName name="SIS011_F_Silumosperdavi2Kainos1">#REF!</definedName>
    <definedName name="SIS011_F_Silumosprodukt3Kainos1">#REF!</definedName>
    <definedName name="SIS011_F_Silumosprodukt4Kainos1">#REF!</definedName>
    <definedName name="SIS011_F_Silumosprodukt5Kainos1">#REF!</definedName>
    <definedName name="SIS011_F_Sprendimasnuta1Kainos1">#REF!</definedName>
    <definedName name="SIS011_F_Sprendimasnuta1Matovnt1">#REF!</definedName>
    <definedName name="SIS011_F_Sprendimasnuta1Rodiklispastaba1">#REF!</definedName>
    <definedName name="SIS011_F_Subsidijosdydis1Kainos1">#REF!</definedName>
    <definedName name="SIS011_F_Subsidijosdydis1Rodiklispastaba1">#REF!</definedName>
    <definedName name="SIS011_F_Vidutinesverti1Kainos1">#REF!</definedName>
    <definedName name="SIS011_F_Vidutinesverti1Rodiklispastaba1">#REF!</definedName>
    <definedName name="SIS011_F_Vienanareskain1Kainos1">#REF!</definedName>
    <definedName name="SIS011_F_Vienanareskain2Kainos1">#REF!</definedName>
    <definedName name="SIS011_F_Vienanaressilu1Kainos1">#REF!</definedName>
    <definedName name="SIS011_F_Vienanaressilu2Kainos1">#REF!</definedName>
  </definedNames>
  <calcPr calcId="191029"/>
</workbook>
</file>

<file path=xl/calcChain.xml><?xml version="1.0" encoding="utf-8"?>
<calcChain xmlns="http://schemas.openxmlformats.org/spreadsheetml/2006/main">
  <c r="E156" i="4" l="1"/>
  <c r="E148" i="4"/>
  <c r="E130" i="4"/>
  <c r="E125" i="4"/>
  <c r="E116" i="4"/>
  <c r="E111" i="4"/>
  <c r="E109" i="4"/>
  <c r="E141" i="4" s="1"/>
  <c r="E143" i="4" s="1"/>
  <c r="E48" i="4"/>
  <c r="B47" i="4"/>
  <c r="B46" i="4"/>
  <c r="B44" i="4"/>
  <c r="B43" i="4"/>
  <c r="B41" i="4"/>
  <c r="B40" i="4"/>
  <c r="B38" i="4"/>
  <c r="B37" i="4"/>
  <c r="B35" i="4"/>
  <c r="B34" i="4"/>
  <c r="B32" i="4"/>
  <c r="B31" i="4"/>
  <c r="B29" i="4"/>
  <c r="B28" i="4"/>
  <c r="B26" i="4"/>
  <c r="B25" i="4"/>
  <c r="B23" i="4"/>
  <c r="B22" i="4"/>
  <c r="E16" i="4"/>
  <c r="E14" i="4"/>
  <c r="E12" i="4"/>
  <c r="E120" i="4" s="1"/>
  <c r="E118" i="4" s="1"/>
  <c r="E155" i="3"/>
  <c r="E147" i="3"/>
  <c r="E129" i="3"/>
  <c r="E47" i="3"/>
  <c r="B46" i="3"/>
  <c r="B45" i="3"/>
  <c r="B43" i="3"/>
  <c r="B42" i="3"/>
  <c r="B40" i="3"/>
  <c r="B39" i="3"/>
  <c r="B37" i="3"/>
  <c r="B36" i="3"/>
  <c r="B34" i="3"/>
  <c r="B33" i="3"/>
  <c r="B31" i="3"/>
  <c r="B30" i="3"/>
  <c r="B28" i="3"/>
  <c r="B27" i="3"/>
  <c r="B25" i="3"/>
  <c r="B24" i="3"/>
  <c r="B22" i="3"/>
  <c r="B21" i="3"/>
  <c r="E11" i="3"/>
  <c r="E119" i="3" s="1"/>
  <c r="E117" i="3" s="1"/>
  <c r="E146" i="4" l="1"/>
  <c r="E144" i="4"/>
  <c r="E145" i="3"/>
</calcChain>
</file>

<file path=xl/sharedStrings.xml><?xml version="1.0" encoding="utf-8"?>
<sst xmlns="http://schemas.openxmlformats.org/spreadsheetml/2006/main" count="1183" uniqueCount="326">
  <si>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</si>
  <si>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</si>
  <si>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</si>
  <si>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</si>
  <si>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</si>
  <si>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</si>
  <si>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</si>
  <si>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</si>
  <si>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</si>
  <si>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</si>
  <si>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</si>
  <si>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</si>
  <si>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</si>
  <si>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</si>
  <si>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</si>
  <si>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Medienos skiedros</t>
  </si>
  <si>
    <t>Medienos skiedrų</t>
  </si>
  <si>
    <t>Vasaris</t>
  </si>
  <si>
    <t>1.1.</t>
  </si>
  <si>
    <t>ct/kWh</t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</si>
  <si>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</si>
  <si>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</si>
  <si>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</si>
  <si>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</si>
  <si>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Malkinė mediena</t>
  </si>
  <si>
    <t>Malkinės medienos</t>
  </si>
  <si>
    <t>Balandis</t>
  </si>
  <si>
    <t>1.1.2</t>
  </si>
  <si>
    <t>Medienos briketai</t>
  </si>
  <si>
    <t>Medienos briketų</t>
  </si>
  <si>
    <t>Gegužė</t>
  </si>
  <si>
    <t>formulė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</si>
  <si>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</si>
  <si>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</si>
  <si>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</si>
  <si>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</si>
  <si>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</si>
  <si>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</si>
  <si>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</si>
  <si>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</si>
  <si>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</si>
  <si>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</si>
  <si>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</si>
  <si>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</si>
  <si>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</si>
  <si>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</si>
  <si>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</si>
  <si>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</si>
  <si>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</si>
  <si>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</si>
  <si>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</si>
  <si>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</si>
  <si>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</si>
  <si>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</si>
  <si>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</si>
  <si>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</si>
  <si>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</si>
  <si>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</si>
  <si>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</si>
  <si>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</si>
  <si>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</si>
  <si>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</si>
  <si>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</si>
  <si>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</si>
  <si>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</si>
  <si>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Prašome pasirinktį kuro rūšį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</si>
  <si>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</si>
  <si>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</si>
  <si>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</si>
  <si>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</si>
  <si>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</si>
  <si>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</si>
  <si>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</si>
  <si>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</si>
  <si>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</si>
  <si>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</si>
  <si>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</si>
  <si>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</si>
  <si>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</si>
  <si>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</si>
  <si>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</si>
  <si>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</si>
  <si>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</si>
  <si>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</si>
  <si>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</si>
  <si>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</si>
  <si>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</si>
  <si>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</si>
  <si>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</si>
  <si>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</si>
  <si>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</si>
  <si>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</si>
  <si>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</si>
  <si>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</si>
  <si>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</si>
  <si>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</si>
  <si>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</si>
  <si>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</si>
  <si>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</si>
  <si>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</si>
  <si>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</si>
  <si>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</si>
  <si>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</si>
  <si>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</si>
  <si>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</si>
  <si>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</si>
  <si>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</si>
  <si>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</si>
  <si>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</si>
  <si>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</si>
  <si>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</si>
  <si>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</si>
  <si>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</si>
  <si>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</si>
  <si>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</si>
  <si>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</si>
  <si>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</si>
  <si>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</si>
  <si>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</si>
  <si>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</si>
  <si>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</si>
  <si>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</si>
  <si>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</si>
  <si>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</si>
  <si>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</si>
  <si>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</si>
  <si>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</si>
  <si>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</si>
  <si>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</si>
  <si>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</si>
  <si>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</si>
  <si>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</si>
  <si>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</si>
  <si>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</si>
  <si>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</si>
  <si>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</si>
  <si>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</si>
  <si>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</si>
  <si>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</si>
  <si>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</si>
  <si>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</si>
  <si>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</si>
  <si>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</si>
  <si>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</si>
  <si>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</si>
  <si>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</si>
  <si>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</si>
  <si>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</si>
  <si>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</si>
  <si>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</si>
  <si>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</si>
  <si>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</si>
  <si>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</si>
  <si>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</si>
  <si>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</si>
  <si>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</si>
  <si>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</si>
  <si>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</si>
  <si>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</si>
  <si>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</si>
  <si>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</si>
  <si>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</si>
  <si>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</si>
  <si>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</si>
  <si>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</si>
  <si>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</si>
  <si>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</si>
  <si>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</si>
  <si>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</si>
  <si>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</si>
  <si>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</si>
  <si>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</si>
  <si>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</si>
  <si>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</si>
  <si>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</si>
  <si>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</si>
  <si>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</si>
  <si>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</si>
  <si>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</si>
  <si>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</si>
  <si>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</si>
  <si>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</si>
  <si>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</si>
  <si>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</si>
  <si>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</si>
  <si>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</si>
  <si>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</si>
  <si>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</si>
  <si>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</si>
  <si>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</si>
  <si>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</si>
  <si>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</si>
  <si>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</si>
  <si>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</si>
  <si>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</si>
  <si>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</si>
  <si>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</si>
  <si>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</si>
  <si>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</si>
  <si>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</si>
  <si>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</si>
  <si>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</si>
  <si>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</si>
  <si>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</si>
  <si>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</si>
  <si>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</si>
  <si>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</si>
  <si>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</si>
  <si>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</si>
  <si>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</si>
  <si>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</si>
  <si>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</si>
  <si>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</si>
  <si>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</si>
  <si>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</si>
  <si>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</si>
  <si>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</si>
  <si>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</si>
  <si>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</si>
  <si>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</si>
  <si>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</si>
  <si>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</si>
  <si>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</si>
  <si>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</si>
  <si>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</si>
  <si>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</si>
  <si>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</si>
  <si>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</si>
  <si>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</si>
  <si>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</si>
  <si>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</si>
  <si>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</si>
  <si>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</si>
  <si>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</si>
  <si>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</si>
  <si>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</si>
  <si>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</si>
  <si>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</si>
  <si>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THG,KD = TH,KD = TH,KD,dv, = 0,22 + (20 107 × pf )× 100 / 18 531 063</t>
  </si>
  <si>
    <t>THT,KD = THT,KD,dv, = 0,11 + (2 439 046 × TH) / 16 092 017</t>
  </si>
  <si>
    <t>Papildoma dedamoji dėl  faktinių ir į šilumos kainą įskaičiuotų kuro kainų skirtumo, nustatyta VERT 2023-08-10 Nr.O3E-1144</t>
  </si>
  <si>
    <t>2023-10-01 iki 2026-10-01</t>
  </si>
  <si>
    <t>VERT 2023-08-10 Nr.O3E-1144</t>
  </si>
  <si>
    <t>Direktorius</t>
  </si>
  <si>
    <t>Vaidas Virbalas</t>
  </si>
  <si>
    <r>
      <t>ŠILUMOS</t>
    </r>
    <r>
      <rPr>
        <b/>
        <i/>
        <sz val="9"/>
        <rFont val="Times New Roman"/>
        <family val="1"/>
        <charset val="186"/>
      </rPr>
      <t xml:space="preserve"> (PRODUKTO)</t>
    </r>
    <r>
      <rPr>
        <b/>
        <sz val="9"/>
        <rFont val="Times New Roman"/>
        <family val="1"/>
        <charset val="186"/>
      </rPr>
      <t xml:space="preserve"> GAMYBOS KAINOS DEDAMOSIOS</t>
    </r>
  </si>
  <si>
    <r>
      <t xml:space="preserve">Šilumos </t>
    </r>
    <r>
      <rPr>
        <b/>
        <i/>
        <sz val="9"/>
        <rFont val="Times New Roman"/>
        <family val="1"/>
        <charset val="186"/>
      </rPr>
      <t>(produkto)</t>
    </r>
    <r>
      <rPr>
        <b/>
        <sz val="9"/>
        <rFont val="Times New Roman"/>
        <family val="1"/>
        <charset val="186"/>
      </rPr>
      <t xml:space="preserve"> gamybos savo šaltiniuose vienanarė kaina </t>
    </r>
    <r>
      <rPr>
        <b/>
        <i/>
        <sz val="9"/>
        <rFont val="Times New Roman"/>
        <family val="1"/>
        <charset val="186"/>
      </rPr>
      <t>(kainos dedamosios) (1.1.1 + 1.1.2)</t>
    </r>
  </si>
  <si>
    <r>
      <t>T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 xml:space="preserve">HG,PD </t>
    </r>
    <r>
      <rPr>
        <sz val="9"/>
        <rFont val="Times New Roman"/>
        <family val="1"/>
        <charset val="186"/>
      </rPr>
      <t>+ T</t>
    </r>
    <r>
      <rPr>
        <vertAlign val="subscript"/>
        <sz val="9"/>
        <rFont val="Times New Roman"/>
        <family val="1"/>
        <charset val="186"/>
      </rPr>
      <t>HG,KD</t>
    </r>
    <r>
      <rPr>
        <sz val="9"/>
        <rFont val="Times New Roman"/>
        <family val="1"/>
        <charset val="186"/>
      </rPr>
      <t xml:space="preserve"> </t>
    </r>
  </si>
  <si>
    <r>
      <t xml:space="preserve">šilumos </t>
    </r>
    <r>
      <rPr>
        <i/>
        <sz val="9"/>
        <rFont val="Times New Roman"/>
        <family val="1"/>
        <charset val="186"/>
      </rPr>
      <t xml:space="preserve">(produkto) </t>
    </r>
    <r>
      <rPr>
        <sz val="9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</si>
  <si>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9"/>
        <rFont val="Times New Roman"/>
        <family val="1"/>
        <charset val="186"/>
      </rPr>
      <t>HG,PD</t>
    </r>
  </si>
  <si>
    <r>
      <t xml:space="preserve">šilumos </t>
    </r>
    <r>
      <rPr>
        <i/>
        <sz val="9"/>
        <rFont val="Times New Roman"/>
        <family val="1"/>
        <charset val="186"/>
      </rPr>
      <t>(produkto)</t>
    </r>
    <r>
      <rPr>
        <sz val="9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</si>
  <si>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9"/>
        <rFont val="Times New Roman"/>
        <family val="1"/>
        <charset val="186"/>
      </rPr>
      <t>HG,KD</t>
    </r>
  </si>
  <si>
    <r>
      <t xml:space="preserve">Šilumos įsigijimo </t>
    </r>
    <r>
      <rPr>
        <i/>
        <sz val="9"/>
        <rFont val="Times New Roman"/>
        <family val="1"/>
        <charset val="186"/>
      </rPr>
      <t>(vidutinė)</t>
    </r>
    <r>
      <rPr>
        <sz val="9"/>
        <rFont val="Times New Roman"/>
        <family val="1"/>
        <charset val="186"/>
      </rPr>
      <t xml:space="preserve"> kaina </t>
    </r>
    <r>
      <rPr>
        <i/>
        <sz val="9"/>
        <rFont val="Times New Roman"/>
        <family val="1"/>
        <charset val="186"/>
      </rPr>
      <t>((1.3.1.1 × 1.3.1.2 + 1.3.2.1 × 1.3.2.2 + ...) / (1.3.1.2 + 1.3.2.2 + ...))</t>
    </r>
  </si>
  <si>
    <r>
      <t xml:space="preserve">nepriklausomas šilumos gamintojas </t>
    </r>
    <r>
      <rPr>
        <i/>
        <sz val="9"/>
        <rFont val="Times New Roman"/>
        <family val="1"/>
        <charset val="186"/>
      </rPr>
      <t>(įvardinti)</t>
    </r>
  </si>
  <si>
    <r>
      <t>nepriklausomas šilumos gamintojas</t>
    </r>
    <r>
      <rPr>
        <i/>
        <sz val="9"/>
        <rFont val="Times New Roman"/>
        <family val="1"/>
        <charset val="186"/>
      </rPr>
      <t xml:space="preserve"> (įvardinti)</t>
    </r>
  </si>
  <si>
    <r>
      <t xml:space="preserve">Šilumos </t>
    </r>
    <r>
      <rPr>
        <b/>
        <i/>
        <sz val="9"/>
        <rFont val="Times New Roman"/>
        <family val="1"/>
        <charset val="186"/>
      </rPr>
      <t>(produkto)</t>
    </r>
    <r>
      <rPr>
        <b/>
        <sz val="9"/>
        <rFont val="Times New Roman"/>
        <family val="1"/>
        <charset val="186"/>
      </rPr>
      <t xml:space="preserve"> gamybos </t>
    </r>
    <r>
      <rPr>
        <b/>
        <i/>
        <sz val="9"/>
        <rFont val="Times New Roman"/>
        <family val="1"/>
        <charset val="186"/>
      </rPr>
      <t>(įsigijimo)</t>
    </r>
    <r>
      <rPr>
        <b/>
        <sz val="9"/>
        <rFont val="Times New Roman"/>
        <family val="1"/>
        <charset val="186"/>
      </rPr>
      <t xml:space="preserve"> vienanarė kaina</t>
    </r>
    <r>
      <rPr>
        <b/>
        <i/>
        <sz val="9"/>
        <rFont val="Times New Roman"/>
        <family val="1"/>
        <charset val="186"/>
      </rPr>
      <t xml:space="preserve"> (kainos dedamosios) </t>
    </r>
    <r>
      <rPr>
        <i/>
        <sz val="9"/>
        <rFont val="Times New Roman"/>
        <family val="1"/>
        <charset val="186"/>
      </rPr>
      <t>(1.4.1 +1.4.2)</t>
    </r>
  </si>
  <si>
    <r>
      <t>T</t>
    </r>
    <r>
      <rPr>
        <vertAlign val="subscript"/>
        <sz val="9"/>
        <rFont val="Times New Roman"/>
        <family val="1"/>
        <charset val="186"/>
      </rPr>
      <t>H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>H,PD</t>
    </r>
    <r>
      <rPr>
        <sz val="9"/>
        <rFont val="Times New Roman"/>
        <family val="1"/>
        <charset val="186"/>
      </rPr>
      <t xml:space="preserve"> + T</t>
    </r>
    <r>
      <rPr>
        <vertAlign val="subscript"/>
        <sz val="9"/>
        <rFont val="Times New Roman"/>
        <family val="1"/>
        <charset val="186"/>
      </rPr>
      <t>H,KD</t>
    </r>
  </si>
  <si>
    <r>
      <t>T</t>
    </r>
    <r>
      <rPr>
        <vertAlign val="subscript"/>
        <sz val="9"/>
        <rFont val="Times New Roman"/>
        <family val="1"/>
        <charset val="186"/>
      </rPr>
      <t>H,PD</t>
    </r>
  </si>
  <si>
    <r>
      <t>T</t>
    </r>
    <r>
      <rPr>
        <vertAlign val="subscript"/>
        <sz val="9"/>
        <rFont val="Times New Roman"/>
        <family val="1"/>
        <charset val="186"/>
      </rPr>
      <t>H,KD</t>
    </r>
  </si>
  <si>
    <r>
      <t xml:space="preserve">Šilumos </t>
    </r>
    <r>
      <rPr>
        <i/>
        <sz val="9"/>
        <rFont val="Times New Roman"/>
        <family val="1"/>
        <charset val="186"/>
      </rPr>
      <t>(produkto)</t>
    </r>
    <r>
      <rPr>
        <sz val="9"/>
        <rFont val="Times New Roman"/>
        <family val="1"/>
        <charset val="186"/>
      </rPr>
      <t xml:space="preserve"> gamybos</t>
    </r>
    <r>
      <rPr>
        <i/>
        <sz val="9"/>
        <rFont val="Times New Roman"/>
        <family val="1"/>
        <charset val="186"/>
      </rPr>
      <t xml:space="preserve"> (įsigijimo)</t>
    </r>
    <r>
      <rPr>
        <sz val="9"/>
        <rFont val="Times New Roman"/>
        <family val="1"/>
        <charset val="186"/>
      </rPr>
      <t xml:space="preserve"> dvinarė kaina </t>
    </r>
    <r>
      <rPr>
        <i/>
        <sz val="9"/>
        <rFont val="Times New Roman"/>
        <family val="1"/>
        <charset val="186"/>
      </rPr>
      <t>(kainos dedamosios)</t>
    </r>
    <r>
      <rPr>
        <sz val="9"/>
        <rFont val="Times New Roman"/>
        <family val="1"/>
        <charset val="186"/>
      </rPr>
      <t>:</t>
    </r>
  </si>
  <si>
    <r>
      <t xml:space="preserve">pastovioji kainos dalis </t>
    </r>
    <r>
      <rPr>
        <i/>
        <sz val="9"/>
        <rFont val="Times New Roman"/>
        <family val="1"/>
        <charset val="186"/>
      </rPr>
      <t>(mėnesio užmokestis)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</si>
  <si>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H,MU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</si>
  <si>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H, MU</t>
    </r>
  </si>
  <si>
    <r>
      <t>T</t>
    </r>
    <r>
      <rPr>
        <vertAlign val="subscript"/>
        <sz val="9"/>
        <rFont val="Times New Roman"/>
        <family val="1"/>
        <charset val="186"/>
      </rPr>
      <t>H, KD, dv</t>
    </r>
  </si>
  <si>
    <r>
      <t>Šilumos perdavimo vienanarė kaina</t>
    </r>
    <r>
      <rPr>
        <i/>
        <sz val="9"/>
        <rFont val="Times New Roman"/>
        <family val="1"/>
        <charset val="186"/>
      </rPr>
      <t xml:space="preserve"> (kainos dedamosios) </t>
    </r>
    <r>
      <rPr>
        <sz val="9"/>
        <rFont val="Times New Roman"/>
        <family val="1"/>
        <charset val="186"/>
      </rPr>
      <t xml:space="preserve">atitinkamai vartotojų grupei </t>
    </r>
    <r>
      <rPr>
        <i/>
        <sz val="9"/>
        <rFont val="Times New Roman"/>
        <family val="1"/>
        <charset val="186"/>
      </rPr>
      <t>(2.1.1 +2.1.2)</t>
    </r>
  </si>
  <si>
    <r>
      <t>T</t>
    </r>
    <r>
      <rPr>
        <vertAlign val="subscript"/>
        <sz val="9"/>
        <rFont val="Times New Roman"/>
        <family val="1"/>
        <charset val="186"/>
      </rPr>
      <t>HT</t>
    </r>
    <r>
      <rPr>
        <sz val="9"/>
        <rFont val="Times New Roman"/>
        <family val="1"/>
        <charset val="186"/>
      </rPr>
      <t xml:space="preserve"> = T</t>
    </r>
    <r>
      <rPr>
        <vertAlign val="subscript"/>
        <sz val="9"/>
        <rFont val="Times New Roman"/>
        <family val="1"/>
        <charset val="186"/>
      </rPr>
      <t>HT,PD</t>
    </r>
    <r>
      <rPr>
        <sz val="9"/>
        <rFont val="Times New Roman"/>
        <family val="1"/>
        <charset val="186"/>
      </rPr>
      <t xml:space="preserve"> + T</t>
    </r>
    <r>
      <rPr>
        <vertAlign val="subscript"/>
        <sz val="9"/>
        <rFont val="Times New Roman"/>
        <family val="1"/>
        <charset val="186"/>
      </rPr>
      <t>HT,KD</t>
    </r>
  </si>
  <si>
    <r>
      <t>T</t>
    </r>
    <r>
      <rPr>
        <vertAlign val="subscript"/>
        <sz val="9"/>
        <rFont val="Times New Roman"/>
        <family val="1"/>
        <charset val="186"/>
      </rPr>
      <t>HT,PD</t>
    </r>
  </si>
  <si>
    <r>
      <t>T</t>
    </r>
    <r>
      <rPr>
        <vertAlign val="subscript"/>
        <sz val="9"/>
        <rFont val="Times New Roman"/>
        <family val="1"/>
        <charset val="186"/>
      </rPr>
      <t>HT,KD</t>
    </r>
  </si>
  <si>
    <r>
      <t xml:space="preserve">Šilumos perdavimo dvinarė kaina </t>
    </r>
    <r>
      <rPr>
        <i/>
        <sz val="9"/>
        <rFont val="Times New Roman"/>
        <family val="1"/>
        <charset val="186"/>
      </rPr>
      <t>(kainos dedamosios)</t>
    </r>
    <r>
      <rPr>
        <sz val="9"/>
        <rFont val="Times New Roman"/>
        <family val="1"/>
        <charset val="186"/>
      </rPr>
      <t>: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</si>
  <si>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HT,MU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</si>
  <si>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HT,MU</t>
    </r>
  </si>
  <si>
    <r>
      <t>T</t>
    </r>
    <r>
      <rPr>
        <vertAlign val="subscript"/>
        <sz val="9"/>
        <rFont val="Times New Roman"/>
        <family val="1"/>
        <charset val="186"/>
      </rPr>
      <t>HT, KD, dv</t>
    </r>
  </si>
  <si>
    <r>
      <t>T</t>
    </r>
    <r>
      <rPr>
        <vertAlign val="subscript"/>
        <sz val="9"/>
        <rFont val="Times New Roman"/>
        <family val="1"/>
        <charset val="186"/>
      </rPr>
      <t>HS, PD</t>
    </r>
  </si>
  <si>
    <r>
      <t>T</t>
    </r>
    <r>
      <rPr>
        <vertAlign val="superscript"/>
        <sz val="9"/>
        <rFont val="Times New Roman"/>
        <family val="1"/>
        <charset val="186"/>
      </rPr>
      <t>1</t>
    </r>
    <r>
      <rPr>
        <vertAlign val="subscript"/>
        <sz val="9"/>
        <rFont val="Times New Roman"/>
        <family val="1"/>
        <charset val="186"/>
      </rPr>
      <t>HS, MU</t>
    </r>
  </si>
  <si>
    <r>
      <t>T</t>
    </r>
    <r>
      <rPr>
        <vertAlign val="superscript"/>
        <sz val="9"/>
        <rFont val="Times New Roman"/>
        <family val="1"/>
        <charset val="186"/>
      </rPr>
      <t>2</t>
    </r>
    <r>
      <rPr>
        <vertAlign val="subscript"/>
        <sz val="9"/>
        <rFont val="Times New Roman"/>
        <family val="1"/>
        <charset val="186"/>
      </rPr>
      <t>HS, MU</t>
    </r>
  </si>
  <si>
    <r>
      <t xml:space="preserve">NEPADENGTŲ SĄNAUDŲ IR (AR) PAPILDOMAI GAUTŲ PAJAMŲ DEDAMOJI </t>
    </r>
    <r>
      <rPr>
        <i/>
        <sz val="9"/>
        <rFont val="Times New Roman"/>
        <family val="1"/>
        <charset val="186"/>
      </rPr>
      <t>(4.1.+ 4.2 + ...)</t>
    </r>
  </si>
  <si>
    <r>
      <t xml:space="preserve">Papildoma dedamoji dėl _____________________________ </t>
    </r>
    <r>
      <rPr>
        <i/>
        <sz val="9"/>
        <rFont val="Times New Roman"/>
        <family val="1"/>
        <charset val="186"/>
      </rPr>
      <t>(įrašyti)</t>
    </r>
    <r>
      <rPr>
        <sz val="9"/>
        <rFont val="Times New Roman"/>
        <family val="1"/>
        <charset val="186"/>
      </rPr>
      <t xml:space="preserve">, nustatyta _____________________________ </t>
    </r>
    <r>
      <rPr>
        <i/>
        <sz val="9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</si>
  <si>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9"/>
        <rFont val="Times New Roman"/>
        <family val="1"/>
        <charset val="186"/>
      </rPr>
      <t xml:space="preserve">(įrašyti laikotarpį) </t>
    </r>
    <r>
      <rPr>
        <sz val="9"/>
        <rFont val="Times New Roman"/>
        <family val="1"/>
        <charset val="186"/>
      </rPr>
      <t xml:space="preserve">iki </t>
    </r>
    <r>
      <rPr>
        <i/>
        <sz val="9"/>
        <rFont val="Times New Roman"/>
        <family val="1"/>
        <charset val="186"/>
      </rPr>
      <t>(įrašyti laikotarpį)</t>
    </r>
  </si>
  <si>
    <r>
      <t xml:space="preserve">APSKAIČIUOTA ŠILUMOS VIENANARĖ KAINA (KAINOS DEDAMOSIOS) </t>
    </r>
    <r>
      <rPr>
        <i/>
        <sz val="9"/>
        <rFont val="Times New Roman"/>
        <family val="1"/>
        <charset val="186"/>
      </rPr>
      <t>(1.4 + 2.1 + 3.1 + 4)</t>
    </r>
  </si>
  <si>
    <r>
      <t>Savivaldybės sprendimas, kuriuo vadovaujantis taikoma subsidija ___________________</t>
    </r>
    <r>
      <rPr>
        <i/>
        <sz val="9"/>
        <rFont val="Times New Roman"/>
        <family val="1"/>
        <charset val="186"/>
      </rPr>
      <t xml:space="preserve"> (įrašyti sprendimo datą ir numerį )</t>
    </r>
  </si>
  <si>
    <r>
      <t xml:space="preserve">Galutinė šilumos vienanarė kaina </t>
    </r>
    <r>
      <rPr>
        <b/>
        <i/>
        <sz val="9"/>
        <rFont val="Times New Roman"/>
        <family val="1"/>
        <charset val="186"/>
      </rPr>
      <t>(be PVM)</t>
    </r>
  </si>
  <si>
    <r>
      <t xml:space="preserve">Galutinė šilumos vienanarė kaina </t>
    </r>
    <r>
      <rPr>
        <b/>
        <i/>
        <sz val="9"/>
        <rFont val="Times New Roman"/>
        <family val="1"/>
        <charset val="186"/>
      </rPr>
      <t>(su PVM)</t>
    </r>
  </si>
  <si>
    <r>
      <t xml:space="preserve">Galiojanti šilumos vienanarė kaina </t>
    </r>
    <r>
      <rPr>
        <b/>
        <i/>
        <sz val="9"/>
        <rFont val="Times New Roman"/>
        <family val="1"/>
        <charset val="186"/>
      </rPr>
      <t>(be PVM)</t>
    </r>
  </si>
  <si>
    <r>
      <t xml:space="preserve">Savivaldybė </t>
    </r>
    <r>
      <rPr>
        <i/>
        <sz val="9"/>
        <rFont val="Times New Roman"/>
        <family val="1"/>
        <charset val="186"/>
      </rPr>
      <t>(įvardinti)</t>
    </r>
  </si>
  <si>
    <t xml:space="preserve">Ataskaitinis laikotarpis:  - </t>
  </si>
  <si>
    <r>
      <t>ŠILUMOS</t>
    </r>
    <r>
      <rPr>
        <b/>
        <i/>
        <sz val="11"/>
        <rFont val="Times New Roman"/>
        <family val="1"/>
        <charset val="186"/>
      </rPr>
      <t xml:space="preserve"> (PRODUKTO)</t>
    </r>
    <r>
      <rPr>
        <b/>
        <sz val="11"/>
        <rFont val="Times New Roman"/>
        <family val="1"/>
        <charset val="186"/>
      </rPr>
      <t xml:space="preserve"> GAMYBOS KAINOS DEDAMOSIOS</t>
    </r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</si>
  <si>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savo šaltiniuose vienanarė kaina </t>
    </r>
    <r>
      <rPr>
        <b/>
        <i/>
        <sz val="11"/>
        <rFont val="Times New Roman"/>
        <family val="1"/>
        <charset val="186"/>
      </rPr>
      <t>(kainos dedamosios) (1.1.1 + 1.1.2)</t>
    </r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</si>
  <si>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</si>
  <si>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r>
      <t xml:space="preserve">šilumos </t>
    </r>
    <r>
      <rPr>
        <i/>
        <sz val="11"/>
        <rFont val="Times New Roman"/>
        <family val="1"/>
        <charset val="186"/>
      </rPr>
      <t xml:space="preserve">(produkto) </t>
    </r>
    <r>
      <rPr>
        <sz val="11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</si>
  <si>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</si>
  <si>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 savo šaltiniuose kainos kintamoji dedamoji </t>
    </r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</si>
  <si>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</si>
  <si>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r>
      <t xml:space="preserve">Šilumos įsigijimo </t>
    </r>
    <r>
      <rPr>
        <i/>
        <sz val="11"/>
        <rFont val="Times New Roman"/>
        <family val="1"/>
        <charset val="186"/>
      </rPr>
      <t>(vidutinė)</t>
    </r>
    <r>
      <rPr>
        <sz val="11"/>
        <rFont val="Times New Roman"/>
        <family val="1"/>
        <charset val="186"/>
      </rPr>
      <t xml:space="preserve"> kaina </t>
    </r>
    <r>
      <rPr>
        <i/>
        <sz val="11"/>
        <rFont val="Times New Roman"/>
        <family val="1"/>
        <charset val="186"/>
      </rPr>
      <t>((1.3.1.1 × 1.3.1.2 + 1.3.2.1 × 1.3.2.2 + ...) / (1.3.1.2 + 1.3.2.2 + ...))</t>
    </r>
  </si>
  <si>
    <r>
      <t xml:space="preserve">nepriklausomas šilumos gamintojas </t>
    </r>
    <r>
      <rPr>
        <i/>
        <sz val="11"/>
        <rFont val="Times New Roman"/>
        <family val="1"/>
        <charset val="186"/>
      </rPr>
      <t>(įvardinti)</t>
    </r>
  </si>
  <si>
    <r>
      <t>nepriklausomas šilumos gamintojas</t>
    </r>
    <r>
      <rPr>
        <i/>
        <sz val="11"/>
        <rFont val="Times New Roman"/>
        <family val="1"/>
        <charset val="186"/>
      </rPr>
      <t xml:space="preserve"> (įvardinti)</t>
    </r>
  </si>
  <si>
    <r>
      <t xml:space="preserve">Šilumos </t>
    </r>
    <r>
      <rPr>
        <b/>
        <i/>
        <sz val="11"/>
        <rFont val="Times New Roman"/>
        <family val="1"/>
        <charset val="186"/>
      </rPr>
      <t>(produkto)</t>
    </r>
    <r>
      <rPr>
        <b/>
        <sz val="11"/>
        <rFont val="Times New Roman"/>
        <family val="1"/>
        <charset val="186"/>
      </rPr>
      <t xml:space="preserve"> gamybos </t>
    </r>
    <r>
      <rPr>
        <b/>
        <i/>
        <sz val="11"/>
        <rFont val="Times New Roman"/>
        <family val="1"/>
        <charset val="186"/>
      </rPr>
      <t>(įsigijimo)</t>
    </r>
    <r>
      <rPr>
        <b/>
        <sz val="11"/>
        <rFont val="Times New Roman"/>
        <family val="1"/>
        <charset val="186"/>
      </rPr>
      <t xml:space="preserve"> vienanarė kaina</t>
    </r>
    <r>
      <rPr>
        <b/>
        <i/>
        <sz val="11"/>
        <rFont val="Times New Roman"/>
        <family val="1"/>
        <charset val="186"/>
      </rPr>
      <t xml:space="preserve"> (kainos dedamosios) </t>
    </r>
    <r>
      <rPr>
        <i/>
        <sz val="11"/>
        <rFont val="Times New Roman"/>
        <family val="1"/>
        <charset val="186"/>
      </rPr>
      <t>(1.4.1 +1.4.2)</t>
    </r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</si>
  <si>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</si>
  <si>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</si>
  <si>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</si>
  <si>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r>
      <t xml:space="preserve">Šilumos </t>
    </r>
    <r>
      <rPr>
        <i/>
        <sz val="11"/>
        <rFont val="Times New Roman"/>
        <family val="1"/>
        <charset val="186"/>
      </rPr>
      <t>(produkto)</t>
    </r>
    <r>
      <rPr>
        <sz val="11"/>
        <rFont val="Times New Roman"/>
        <family val="1"/>
        <charset val="186"/>
      </rPr>
      <t xml:space="preserve"> gamybos</t>
    </r>
    <r>
      <rPr>
        <i/>
        <sz val="11"/>
        <rFont val="Times New Roman"/>
        <family val="1"/>
        <charset val="186"/>
      </rPr>
      <t xml:space="preserve"> (įsigijimo)</t>
    </r>
    <r>
      <rPr>
        <sz val="11"/>
        <rFont val="Times New Roman"/>
        <family val="1"/>
        <charset val="186"/>
      </rPr>
      <t xml:space="preserve">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</si>
  <si>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r>
      <t xml:space="preserve">pastovioji kainos dalis </t>
    </r>
    <r>
      <rPr>
        <i/>
        <sz val="11"/>
        <rFont val="Times New Roman"/>
        <family val="1"/>
        <charset val="186"/>
      </rPr>
      <t>(mėnesio užmokestis)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</si>
  <si>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</si>
  <si>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</si>
  <si>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</si>
  <si>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r>
      <t>Šilumos perdavimo vienanarė kaina</t>
    </r>
    <r>
      <rPr>
        <i/>
        <sz val="11"/>
        <rFont val="Times New Roman"/>
        <family val="1"/>
        <charset val="186"/>
      </rPr>
      <t xml:space="preserve"> (kainos dedamosios) </t>
    </r>
    <r>
      <rPr>
        <sz val="11"/>
        <rFont val="Times New Roman"/>
        <family val="1"/>
        <charset val="186"/>
      </rPr>
      <t xml:space="preserve">atitinkamai vartotojų grupei </t>
    </r>
    <r>
      <rPr>
        <i/>
        <sz val="11"/>
        <rFont val="Times New Roman"/>
        <family val="1"/>
        <charset val="186"/>
      </rPr>
      <t>(2.1.1 +2.1.2)</t>
    </r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</si>
  <si>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</si>
  <si>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</si>
  <si>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</si>
  <si>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r>
      <t xml:space="preserve">Šilumos perdavimo dvinarė kaina </t>
    </r>
    <r>
      <rPr>
        <i/>
        <sz val="11"/>
        <rFont val="Times New Roman"/>
        <family val="1"/>
        <charset val="186"/>
      </rPr>
      <t>(kainos dedamosios)</t>
    </r>
    <r>
      <rPr>
        <sz val="11"/>
        <rFont val="Times New Roman"/>
        <family val="1"/>
        <charset val="186"/>
      </rPr>
      <t>: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</si>
  <si>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</si>
  <si>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</si>
  <si>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</si>
  <si>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</si>
  <si>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</si>
  <si>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</si>
  <si>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r>
      <t xml:space="preserve">NEPADENGTŲ SĄNAUDŲ IR (AR) PAPILDOMAI GAUTŲ PAJAMŲ DEDAMOJI </t>
    </r>
    <r>
      <rPr>
        <i/>
        <sz val="11"/>
        <rFont val="Times New Roman"/>
        <family val="1"/>
        <charset val="186"/>
      </rPr>
      <t>(4.1.+ 4.2 + ...)</t>
    </r>
  </si>
  <si>
    <r>
      <t xml:space="preserve">Papildoma dedamoji dėl _____________________________ </t>
    </r>
    <r>
      <rPr>
        <i/>
        <sz val="11"/>
        <rFont val="Times New Roman"/>
        <family val="1"/>
        <charset val="186"/>
      </rPr>
      <t>(įrašyti)</t>
    </r>
    <r>
      <rPr>
        <sz val="11"/>
        <rFont val="Times New Roman"/>
        <family val="1"/>
        <charset val="186"/>
      </rPr>
      <t xml:space="preserve">, nustatyta _____________________________ </t>
    </r>
    <r>
      <rPr>
        <i/>
        <sz val="11"/>
        <rFont val="Times New Roman"/>
        <family val="1"/>
        <charset val="186"/>
      </rPr>
      <t>(įrašyti sprendimo, nutarimo ar ūkio subjekto įstatuose nustatytu dokumentu  datą ir numerį)</t>
    </r>
  </si>
  <si>
    <r>
      <t xml:space="preserve">Taikymo laikotarpis nuo </t>
    </r>
    <r>
      <rPr>
        <i/>
        <sz val="11"/>
        <rFont val="Times New Roman"/>
        <family val="1"/>
        <charset val="186"/>
      </rPr>
      <t xml:space="preserve">(įrašyti laikotarpį) </t>
    </r>
    <r>
      <rPr>
        <sz val="11"/>
        <rFont val="Times New Roman"/>
        <family val="1"/>
        <charset val="186"/>
      </rPr>
      <t xml:space="preserve">iki </t>
    </r>
    <r>
      <rPr>
        <i/>
        <sz val="11"/>
        <rFont val="Times New Roman"/>
        <family val="1"/>
        <charset val="186"/>
      </rPr>
      <t>(įrašyti laikotarpį)</t>
    </r>
  </si>
  <si>
    <r>
      <t xml:space="preserve">APSKAIČIUOTA ŠILUMOS VIENANARĖ KAINA (KAINOS DEDAMOSIOS) </t>
    </r>
    <r>
      <rPr>
        <i/>
        <sz val="11"/>
        <rFont val="Times New Roman"/>
        <family val="1"/>
        <charset val="186"/>
      </rPr>
      <t>(1.4 + 2.1 + 3.1 + 4)</t>
    </r>
  </si>
  <si>
    <r>
      <t>Savivaldybės sprendimas, kuriuo vadovaujantis taikoma subsidija ___________________</t>
    </r>
    <r>
      <rPr>
        <i/>
        <sz val="11"/>
        <rFont val="Times New Roman"/>
        <family val="1"/>
        <charset val="186"/>
      </rPr>
      <t xml:space="preserve"> (įrašyti sprendimo datą ir numerį )</t>
    </r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</si>
  <si>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(be PVM)</t>
    </r>
  </si>
  <si>
    <r>
      <t xml:space="preserve">Galutinė šilumos vienanarė kaina </t>
    </r>
    <r>
      <rPr>
        <b/>
        <i/>
        <sz val="11"/>
        <rFont val="Times New Roman"/>
        <family val="1"/>
        <charset val="186"/>
      </rPr>
      <t>(su PVM)</t>
    </r>
  </si>
  <si>
    <r>
      <t xml:space="preserve">Galiojanti šilumos vienanarė kaina </t>
    </r>
    <r>
      <rPr>
        <b/>
        <i/>
        <sz val="11"/>
        <rFont val="Times New Roman"/>
        <family val="1"/>
        <charset val="186"/>
      </rPr>
      <t>(be PVM)</t>
    </r>
  </si>
  <si>
    <r>
      <t xml:space="preserve">Savivaldybė </t>
    </r>
    <r>
      <rPr>
        <i/>
        <sz val="11"/>
        <rFont val="Times New Roman"/>
        <family val="1"/>
        <charset val="186"/>
      </rPr>
      <t>(įvardinti)</t>
    </r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</si>
  <si>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</si>
  <si>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Ataskaitinis laikotarpis: 2024-02-01-2024-03-01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</si>
</sst>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</font>
    <font>
      <b/>
      <i/>
      <sz val="9"/>
      <name val="Times New Roman"/>
      <family val="1"/>
      <charset val="186"/>
    </font>
    <font>
      <vertAlign val="sub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b/>
      <i/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vertical="center" wrapText="1"/>
    </xf>
    <xf numFmtId="0" fontId="2" fillId="4" borderId="9" xfId="0" applyFont="1" applyFill="1" applyBorder="1" applyAlignment="1" applyProtection="1">
      <alignment vertical="center" wrapText="1"/>
      <protection locked="0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2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2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7" xfId="0" applyFont="1" applyFill="1" applyBorder="1" applyAlignment="1">
      <alignment vertical="center" wrapText="1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2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>
      <alignment vertical="center" wrapText="1"/>
    </xf>
    <xf numFmtId="0" fontId="15" fillId="4" borderId="9" xfId="0" applyFont="1" applyFill="1" applyBorder="1" applyAlignment="1" applyProtection="1">
      <alignment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19" fillId="3" borderId="4" xfId="0" applyFont="1" applyFill="1" applyBorder="1" applyAlignment="1">
      <alignment wrapText="1"/>
    </xf>
    <xf numFmtId="0" fontId="19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19" fillId="3" borderId="3" xfId="0" applyFont="1" applyFill="1" applyBorder="1" applyAlignment="1">
      <alignment vertical="center" wrapText="1"/>
    </xf>
    <xf numFmtId="0" fontId="22" fillId="4" borderId="3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>
      <alignment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2" fontId="22" fillId="2" borderId="5" xfId="0" applyNumberFormat="1" applyFont="1" applyFill="1" applyBorder="1" applyAlignment="1">
      <alignment vertical="center" wrapText="1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2" fontId="22" fillId="0" borderId="2" xfId="0" applyNumberFormat="1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 wrapText="1"/>
      <protection locked="0"/>
    </xf>
    <xf numFmtId="1" fontId="22" fillId="2" borderId="2" xfId="0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1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30" fillId="4" borderId="0" xfId="1" applyFont="1" applyFill="1" applyAlignment="1">
      <alignment horizontal="left" vertical="top" wrapText="1"/>
    </xf>
    <xf numFmtId="0" fontId="19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9" fillId="0" borderId="6" xfId="0" applyNumberFormat="1" applyFont="1" applyBorder="1" applyAlignment="1" applyProtection="1">
      <alignment horizontal="center" vertical="center" wrapText="1"/>
      <protection locked="0"/>
    </xf>
    <xf numFmtId="2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>
      <alignment horizontal="center" vertical="center" wrapText="1"/>
    </xf>
    <xf numFmtId="2" fontId="15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6BDB-CC70-489C-B0A3-A31DB5905287}">
  <dimension ref="A1:I169"/>
  <sheetViews>
    <sheetView tabSelected="1" topLeftCell="A73" zoomScale="80" zoomScaleNormal="80" workbookViewId="0">
      <selection activeCell="P144" sqref="P144"/>
    </sheetView>
  </sheetViews>
  <sheetFormatPr defaultRowHeight="12" x14ac:dyDescent="0.25"/>
  <cols>
    <col min="1" max="1" width="10.44140625" style="3" customWidth="1"/>
    <col min="2" max="2" width="62.6640625" style="3" customWidth="1"/>
    <col min="3" max="3" width="12.44140625" style="3" bestFit="1" customWidth="1"/>
    <col min="4" max="4" width="28.21875" style="3" customWidth="1"/>
    <col min="5" max="5" width="12.5546875" style="3" customWidth="1"/>
    <col min="6" max="6" width="8.88671875" style="3"/>
    <col min="7" max="7" width="32.33203125" style="3" hidden="1" customWidth="1"/>
    <col min="8" max="8" width="27.44140625" style="3" hidden="1" customWidth="1"/>
    <col min="9" max="9" width="10.44140625" style="3" hidden="1" customWidth="1"/>
    <col min="10" max="16384" width="8.88671875" style="3"/>
  </cols>
  <sheetData>
    <row r="1" spans="1:9" ht="12.6" thickBot="1" x14ac:dyDescent="0.3">
      <c r="A1" s="1" t="s">
        <v>0</v>
      </c>
      <c r="B1" s="2"/>
      <c r="C1" s="2"/>
      <c r="D1" s="2"/>
      <c r="E1" s="2"/>
    </row>
    <row r="2" spans="1:9" ht="12.6" thickBot="1" x14ac:dyDescent="0.3">
      <c r="A2" s="60" t="s">
        <v>325</v>
      </c>
      <c r="B2" s="2"/>
      <c r="C2" s="2"/>
      <c r="D2" s="2"/>
      <c r="E2" s="2"/>
    </row>
    <row r="3" spans="1:9" ht="4.2" customHeight="1" thickBot="1" x14ac:dyDescent="0.3">
      <c r="A3" s="2"/>
      <c r="B3" s="2"/>
      <c r="C3" s="2"/>
      <c r="D3" s="2"/>
      <c r="E3" s="2"/>
    </row>
    <row r="4" spans="1:9" ht="12.6" thickBot="1" x14ac:dyDescent="0.3">
      <c r="A4" s="4" t="s">
        <v>1</v>
      </c>
      <c r="B4" s="2"/>
      <c r="C4" s="2"/>
      <c r="D4" s="2"/>
      <c r="E4" s="2"/>
    </row>
    <row r="5" spans="1:9" ht="12.6" thickBot="1" x14ac:dyDescent="0.3">
      <c r="A5" s="2"/>
      <c r="B5" s="2"/>
      <c r="C5" s="2"/>
      <c r="D5" s="2"/>
      <c r="E5" s="2"/>
    </row>
    <row r="6" spans="1:9" ht="0.6" customHeight="1" x14ac:dyDescent="0.25">
      <c r="A6" s="5"/>
      <c r="B6" s="6"/>
      <c r="C6" s="5"/>
      <c r="D6" s="5"/>
      <c r="E6" s="5"/>
      <c r="F6" s="5"/>
    </row>
    <row r="7" spans="1:9" x14ac:dyDescent="0.25">
      <c r="A7" s="7"/>
      <c r="B7" s="8"/>
      <c r="C7" s="7"/>
      <c r="D7" s="7"/>
      <c r="E7" s="9" t="s">
        <v>2</v>
      </c>
      <c r="F7" s="5"/>
    </row>
    <row r="8" spans="1:9" x14ac:dyDescent="0.2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5"/>
      <c r="G8" s="11" t="s">
        <v>8</v>
      </c>
      <c r="H8" s="11" t="s">
        <v>9</v>
      </c>
      <c r="I8" s="11" t="s">
        <v>10</v>
      </c>
    </row>
    <row r="9" spans="1:9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5"/>
      <c r="G9" s="13" t="s">
        <v>11</v>
      </c>
      <c r="H9" s="13" t="s">
        <v>12</v>
      </c>
      <c r="I9" s="13" t="s">
        <v>13</v>
      </c>
    </row>
    <row r="10" spans="1:9" x14ac:dyDescent="0.25">
      <c r="A10" s="10" t="s">
        <v>14</v>
      </c>
      <c r="B10" s="14" t="s">
        <v>245</v>
      </c>
      <c r="C10" s="15"/>
      <c r="D10" s="15"/>
      <c r="E10" s="16"/>
      <c r="F10" s="5"/>
      <c r="G10" s="13" t="s">
        <v>15</v>
      </c>
      <c r="H10" s="13" t="s">
        <v>16</v>
      </c>
      <c r="I10" s="13" t="s">
        <v>17</v>
      </c>
    </row>
    <row r="11" spans="1:9" ht="24" x14ac:dyDescent="0.25">
      <c r="A11" s="12" t="s">
        <v>18</v>
      </c>
      <c r="B11" s="17" t="s">
        <v>246</v>
      </c>
      <c r="C11" s="12" t="s">
        <v>19</v>
      </c>
      <c r="D11" s="12" t="s">
        <v>247</v>
      </c>
      <c r="E11" s="18">
        <f>ROUND(E12+E13,2)</f>
        <v>5.78</v>
      </c>
      <c r="F11" s="5"/>
      <c r="G11" s="13" t="s">
        <v>20</v>
      </c>
      <c r="H11" s="13" t="s">
        <v>21</v>
      </c>
      <c r="I11" s="13" t="s">
        <v>22</v>
      </c>
    </row>
    <row r="12" spans="1:9" ht="13.2" x14ac:dyDescent="0.25">
      <c r="A12" s="12" t="s">
        <v>23</v>
      </c>
      <c r="B12" s="19" t="s">
        <v>248</v>
      </c>
      <c r="C12" s="12" t="s">
        <v>19</v>
      </c>
      <c r="D12" s="12" t="s">
        <v>249</v>
      </c>
      <c r="E12" s="20">
        <v>1.26</v>
      </c>
      <c r="F12" s="5"/>
      <c r="G12" s="13" t="s">
        <v>24</v>
      </c>
      <c r="H12" s="13" t="s">
        <v>25</v>
      </c>
      <c r="I12" s="13" t="s">
        <v>26</v>
      </c>
    </row>
    <row r="13" spans="1:9" ht="15.75" customHeight="1" x14ac:dyDescent="0.25">
      <c r="A13" s="127" t="s">
        <v>27</v>
      </c>
      <c r="B13" s="22" t="s">
        <v>250</v>
      </c>
      <c r="C13" s="12" t="s">
        <v>19</v>
      </c>
      <c r="D13" s="12" t="s">
        <v>251</v>
      </c>
      <c r="E13" s="129">
        <v>4.5199999999999996</v>
      </c>
      <c r="F13" s="5"/>
      <c r="G13" s="13" t="s">
        <v>28</v>
      </c>
      <c r="H13" s="13" t="s">
        <v>29</v>
      </c>
      <c r="I13" s="13" t="s">
        <v>30</v>
      </c>
    </row>
    <row r="14" spans="1:9" ht="24" x14ac:dyDescent="0.25">
      <c r="A14" s="128"/>
      <c r="B14" s="23"/>
      <c r="C14" s="12" t="s">
        <v>31</v>
      </c>
      <c r="D14" s="24" t="s">
        <v>238</v>
      </c>
      <c r="E14" s="130"/>
      <c r="F14" s="5"/>
      <c r="G14" s="13" t="s">
        <v>32</v>
      </c>
      <c r="H14" s="13" t="s">
        <v>33</v>
      </c>
      <c r="I14" s="13" t="s">
        <v>34</v>
      </c>
    </row>
    <row r="15" spans="1:9" ht="22.5" customHeight="1" x14ac:dyDescent="0.25">
      <c r="A15" s="12" t="s">
        <v>35</v>
      </c>
      <c r="B15" s="26" t="s">
        <v>36</v>
      </c>
      <c r="C15" s="21" t="s">
        <v>37</v>
      </c>
      <c r="D15" s="27"/>
      <c r="E15" s="28">
        <v>39.64</v>
      </c>
      <c r="F15" s="5"/>
      <c r="G15" s="13" t="s">
        <v>38</v>
      </c>
      <c r="H15" s="13" t="s">
        <v>39</v>
      </c>
      <c r="I15" s="13" t="s">
        <v>40</v>
      </c>
    </row>
    <row r="16" spans="1:9" x14ac:dyDescent="0.25">
      <c r="A16" s="29" t="s">
        <v>41</v>
      </c>
      <c r="B16" s="30" t="s">
        <v>42</v>
      </c>
      <c r="C16" s="31"/>
      <c r="D16" s="31"/>
      <c r="E16" s="32"/>
      <c r="F16" s="5"/>
      <c r="G16" s="13" t="s">
        <v>43</v>
      </c>
      <c r="H16" s="13" t="s">
        <v>44</v>
      </c>
      <c r="I16" s="13" t="s">
        <v>45</v>
      </c>
    </row>
    <row r="17" spans="1:9" x14ac:dyDescent="0.25">
      <c r="A17" s="12" t="s">
        <v>46</v>
      </c>
      <c r="B17" s="19" t="s">
        <v>47</v>
      </c>
      <c r="C17" s="33" t="s">
        <v>48</v>
      </c>
      <c r="D17" s="34"/>
      <c r="E17" s="25">
        <v>36.6</v>
      </c>
      <c r="F17" s="7"/>
      <c r="G17" s="13" t="s">
        <v>49</v>
      </c>
      <c r="H17" s="13" t="s">
        <v>50</v>
      </c>
      <c r="I17" s="13" t="s">
        <v>51</v>
      </c>
    </row>
    <row r="18" spans="1:9" x14ac:dyDescent="0.25">
      <c r="A18" s="12" t="s">
        <v>52</v>
      </c>
      <c r="B18" s="19" t="s">
        <v>53</v>
      </c>
      <c r="C18" s="12" t="s">
        <v>54</v>
      </c>
      <c r="D18" s="35"/>
      <c r="E18" s="20">
        <v>1600</v>
      </c>
      <c r="F18" s="7"/>
      <c r="G18" s="13" t="s">
        <v>55</v>
      </c>
      <c r="H18" s="13" t="s">
        <v>56</v>
      </c>
      <c r="I18" s="13" t="s">
        <v>57</v>
      </c>
    </row>
    <row r="19" spans="1:9" x14ac:dyDescent="0.25">
      <c r="A19" s="12" t="s">
        <v>58</v>
      </c>
      <c r="B19" s="19" t="s">
        <v>59</v>
      </c>
      <c r="C19" s="12" t="s">
        <v>60</v>
      </c>
      <c r="D19" s="35"/>
      <c r="E19" s="20">
        <v>2076.0700000000002</v>
      </c>
      <c r="F19" s="5"/>
      <c r="G19" s="13" t="s">
        <v>61</v>
      </c>
      <c r="H19" s="13" t="s">
        <v>62</v>
      </c>
      <c r="I19" s="13" t="s">
        <v>63</v>
      </c>
    </row>
    <row r="20" spans="1:9" x14ac:dyDescent="0.25">
      <c r="A20" s="12" t="s">
        <v>64</v>
      </c>
      <c r="B20" s="36" t="s">
        <v>15</v>
      </c>
      <c r="C20" s="37"/>
      <c r="D20" s="37"/>
      <c r="E20" s="38"/>
      <c r="F20" s="5"/>
      <c r="G20" s="13" t="s">
        <v>66</v>
      </c>
      <c r="H20" s="13" t="s">
        <v>67</v>
      </c>
      <c r="I20" s="13" t="s">
        <v>68</v>
      </c>
    </row>
    <row r="21" spans="1:9" x14ac:dyDescent="0.25">
      <c r="A21" s="12" t="s">
        <v>69</v>
      </c>
      <c r="B21" s="19" t="str">
        <f>IF(B20=$G$9,$H$9,IF(B20=$G$10,$H$10,IF(B20=$G$11,$H$11,IF(B20=$G$12,$H$12,IF(B20=$G$13,$H$13,IF(B20=$G$14,$H$14,IF(B20=$G$15,$H$15,IF(B20=$G$16,$H$16,IF(B20=$G$17,$H$17,IF(B20=$G$18,$H$18,IF(B20=$G$19,$H$19,IF(B20=$G$20,$H$20,IF(B20=$G$21,$H$21,"!Nenurodyta kuro rūšis!")))))))))))))&amp;" kuro kaina, taikoma šilumos kainos skaičiavimuose"</f>
        <v>Medienos skiedrų kuro kaina, taikoma šilumos kainos skaičiavimuose</v>
      </c>
      <c r="C21" s="12" t="s">
        <v>48</v>
      </c>
      <c r="D21" s="24"/>
      <c r="E21" s="20">
        <v>23.02</v>
      </c>
      <c r="F21" s="5"/>
      <c r="G21" s="13" t="s">
        <v>70</v>
      </c>
      <c r="H21" s="13" t="s">
        <v>71</v>
      </c>
      <c r="I21" s="39"/>
    </row>
    <row r="22" spans="1:9" x14ac:dyDescent="0.25">
      <c r="A22" s="12" t="s">
        <v>72</v>
      </c>
      <c r="B22" s="19" t="str">
        <f>IF(B20=$G$9,$H$9,IF(B20=$G$10,$H$10,IF(B20=$G$11,$H$11,IF(B20=$G$12,$H$12,IF(B20=$G$13,$H$13,IF(B20=$G$14,$H$14,IF(B20=$G$15,$H$15,IF(B20=$G$16,$H$16,IF(B20=$G$17,$H$17,IF(B20=$G$18,$H$18,IF(B20=$G$19,$H$19,IF(B20=$G$20,$H$20,IF(B20=$G$21,$H$21,"!Nenurodyta kuro rūšis!")))))))))))))&amp;" kuro kiekis, taikomas šilumos kainos skaičiavime"</f>
        <v>Medienos skiedrų kuro kiekis, taikomas šilumos kainos skaičiavime</v>
      </c>
      <c r="C22" s="12" t="s">
        <v>73</v>
      </c>
      <c r="D22" s="35"/>
      <c r="E22" s="20">
        <v>474</v>
      </c>
      <c r="F22" s="5"/>
    </row>
    <row r="23" spans="1:9" x14ac:dyDescent="0.25">
      <c r="A23" s="12" t="s">
        <v>74</v>
      </c>
      <c r="B23" s="36" t="s">
        <v>32</v>
      </c>
      <c r="C23" s="40"/>
      <c r="D23" s="31"/>
      <c r="E23" s="32"/>
      <c r="F23" s="5"/>
    </row>
    <row r="24" spans="1:9" x14ac:dyDescent="0.25">
      <c r="A24" s="12" t="s">
        <v>75</v>
      </c>
      <c r="B24" s="19" t="str">
        <f>IF(B23=$G$9,$H$9,IF(B23=$G$10,$H$10,IF(B23=$G$11,$H$11,IF(B23=$G$12,$H$12,IF(B23=$G$13,$H$13,IF(B23=$G$14,$H$14,IF(B23=$G$15,$H$15,IF(B23=$G$16,$H$16,IF(B23=$G$17,$H$17,IF(B23=$G$18,$H$18,IF(B23=$G$19,$H$19,IF(B23=$G$20,$H$20,IF(B23=$G$21,$H$21,"!Nenurodyta kuro rūšis!")))))))))))))&amp;" kuro kaina, taikoma šilumos kainos skaičiavimuose"</f>
        <v>Medienos granulių kuro kaina, taikoma šilumos kainos skaičiavimuose</v>
      </c>
      <c r="C24" s="12" t="s">
        <v>48</v>
      </c>
      <c r="D24" s="24"/>
      <c r="E24" s="20">
        <v>46.73</v>
      </c>
      <c r="F24" s="5"/>
    </row>
    <row r="25" spans="1:9" x14ac:dyDescent="0.25">
      <c r="A25" s="12" t="s">
        <v>76</v>
      </c>
      <c r="B25" s="19" t="str">
        <f>IF(B23=$G$9,$H$9,IF(B23=$G$10,$H$10,IF(B23=$G$11,$H$11,IF(B23=$G$12,$H$12,IF(B23=$G$13,$H$13,IF(B23=$G$14,$H$14,IF(B23=$G$15,$H$15,IF(B23=$G$16,$H$16,IF(B23=$G$17,$H$17,IF(B23=$G$18,$H$18,IF(B23=$G$19,$H$19,IF(B23=$G$20,$H$20,IF(B23=$G$21,$H$21,"!Nenurodyta kuro rūšis!")))))))))))))&amp;" kuro kiekis, taikomas šilumos kainos skaičiavime"</f>
        <v>Medienos granulių kuro kiekis, taikomas šilumos kainos skaičiavime</v>
      </c>
      <c r="C25" s="12" t="s">
        <v>73</v>
      </c>
      <c r="D25" s="35"/>
      <c r="E25" s="20">
        <v>842.5</v>
      </c>
      <c r="F25" s="5"/>
    </row>
    <row r="26" spans="1:9" x14ac:dyDescent="0.25">
      <c r="A26" s="12" t="s">
        <v>77</v>
      </c>
      <c r="B26" s="36" t="s">
        <v>24</v>
      </c>
      <c r="C26" s="40"/>
      <c r="D26" s="31"/>
      <c r="E26" s="32"/>
      <c r="F26" s="5"/>
    </row>
    <row r="27" spans="1:9" x14ac:dyDescent="0.25">
      <c r="A27" s="12" t="s">
        <v>78</v>
      </c>
      <c r="B27" s="19" t="str">
        <f>IF(B26=$G$9,$H$9,IF(B26=$G$10,$H$10,IF(B26=$G$11,$H$11,IF(B26=$G$12,$H$12,IF(B26=$G$13,$H$13,IF(B26=$G$14,$H$14,IF(B26=$G$15,$H$15,IF(B26=$G$16,$H$16,IF(B26=$G$17,$H$17,IF(B26=$G$18,$H$18,IF(B26=$G$19,$H$19,IF(B26=$G$20,$H$20,IF(B26=$G$21,$H$21,"!Nenurodyta kuro rūšis!")))))))))))))&amp;" kuro kaina, taikoma šilumos kainos skaičiavimuose"</f>
        <v>Malkinės medienos kuro kaina, taikoma šilumos kainos skaičiavimuose</v>
      </c>
      <c r="C27" s="12" t="s">
        <v>48</v>
      </c>
      <c r="D27" s="24"/>
      <c r="E27" s="20">
        <v>71.66</v>
      </c>
      <c r="F27" s="5"/>
    </row>
    <row r="28" spans="1:9" x14ac:dyDescent="0.25">
      <c r="A28" s="12" t="s">
        <v>79</v>
      </c>
      <c r="B28" s="19" t="str">
        <f>IF(B26=$G$9,$H$9,IF(B26=$G$10,$H$10,IF(B26=$G$11,$H$11,IF(B26=$G$12,$H$12,IF(B26=$G$13,$H$13,IF(B26=$G$14,$H$14,IF(B26=$G$15,$H$15,IF(B26=$G$16,$H$16,IF(B26=$G$17,$H$17,IF(B26=$G$18,$H$18,IF(B26=$G$19,$H$19,IF(B26=$G$20,$H$20,IF(B26=$G$21,$H$21,"!Nenurodyta kuro rūšis!")))))))))))))&amp;" kuro kiekis, taikomas šilumos kainos skaičiavime"</f>
        <v>Malkinės medienos kuro kiekis, taikomas šilumos kainos skaičiavime</v>
      </c>
      <c r="C28" s="12" t="s">
        <v>73</v>
      </c>
      <c r="D28" s="35"/>
      <c r="E28" s="20">
        <v>132</v>
      </c>
      <c r="F28" s="5"/>
    </row>
    <row r="29" spans="1:9" x14ac:dyDescent="0.25">
      <c r="A29" s="12" t="s">
        <v>80</v>
      </c>
      <c r="B29" s="36" t="s">
        <v>49</v>
      </c>
      <c r="C29" s="40"/>
      <c r="D29" s="31"/>
      <c r="E29" s="32"/>
      <c r="F29" s="5"/>
    </row>
    <row r="30" spans="1:9" x14ac:dyDescent="0.25">
      <c r="A30" s="12" t="s">
        <v>81</v>
      </c>
      <c r="B30" s="19" t="str">
        <f>IF(B29=$G$9,$H$9,IF(B29=$G$10,$H$10,IF(B29=$G$11,$H$11,IF(B29=$G$12,$H$12,IF(B29=$G$13,$H$13,IF(B29=$G$14,$H$14,IF(B29=$G$15,$H$15,IF(B29=$G$16,$H$16,IF(B29=$G$17,$H$17,IF(B29=$G$18,$H$18,IF(B29=$G$19,$H$19,IF(B29=$G$20,$H$20,IF(B29=$G$21,$H$21,"!Nenurodyta kuro rūšis!")))))))))))))&amp;" kuro kaina, taikoma šilumos kainos skaičiavimuose"</f>
        <v>Suskystintų dujų kuro kaina, taikoma šilumos kainos skaičiavimuose</v>
      </c>
      <c r="C30" s="12" t="s">
        <v>48</v>
      </c>
      <c r="D30" s="24"/>
      <c r="E30" s="20">
        <v>42.2</v>
      </c>
      <c r="F30" s="5"/>
    </row>
    <row r="31" spans="1:9" x14ac:dyDescent="0.25">
      <c r="A31" s="12" t="s">
        <v>82</v>
      </c>
      <c r="B31" s="19" t="str">
        <f>IF(B29=$G$9,$H$9,IF(B29=$G$10,$H$10,IF(B29=$G$11,$H$11,IF(B29=$G$12,$H$12,IF(B29=$G$13,$H$13,IF(B29=$G$14,$H$14,IF(B29=$G$15,$H$15,IF(B29=$G$16,$H$16,IF(B29=$G$17,$H$17,IF(B29=$G$18,$H$18,IF(B29=$G$19,$H$19,IF(B29=$G$20,$H$20,IF(B29=$G$21,$H$21,"!Nenurodyta kuro rūšis!")))))))))))))&amp;" kuro kiekis, taikomas šilumos kainos skaičiavime"</f>
        <v>Suskystintų dujų kuro kiekis, taikomas šilumos kainos skaičiavime</v>
      </c>
      <c r="C31" s="12" t="s">
        <v>73</v>
      </c>
      <c r="D31" s="35"/>
      <c r="E31" s="20">
        <v>120.2</v>
      </c>
      <c r="F31" s="5"/>
    </row>
    <row r="32" spans="1:9" x14ac:dyDescent="0.25">
      <c r="A32" s="12" t="s">
        <v>83</v>
      </c>
      <c r="B32" s="36" t="s">
        <v>28</v>
      </c>
      <c r="C32" s="40"/>
      <c r="D32" s="31"/>
      <c r="E32" s="32"/>
      <c r="F32" s="5"/>
    </row>
    <row r="33" spans="1:6" x14ac:dyDescent="0.25">
      <c r="A33" s="12" t="s">
        <v>84</v>
      </c>
      <c r="B33" s="19" t="str">
        <f>IF(B32=$G$9,$H$9,IF(B32=$G$10,$H$10,IF(B32=$G$11,$H$11,IF(B32=$G$12,$H$12,IF(B32=$G$13,$H$13,IF(B32=$G$14,$H$14,IF(B32=$G$15,$H$15,IF(B32=$G$16,$H$16,IF(B32=$G$17,$H$17,IF(B32=$G$18,$H$18,IF(B32=$G$19,$H$19,IF(B32=$G$20,$H$20,IF(B32=$G$21,$H$21,"!Nenurodyta kuro rūšis!")))))))))))))&amp;" kuro kaina, taikoma šilumos kainos skaičiavimuose"</f>
        <v>Medienos briketų kuro kaina, taikoma šilumos kainos skaičiavimuose</v>
      </c>
      <c r="C33" s="12" t="s">
        <v>48</v>
      </c>
      <c r="D33" s="24"/>
      <c r="E33" s="20">
        <v>47.02</v>
      </c>
      <c r="F33" s="5"/>
    </row>
    <row r="34" spans="1:6" x14ac:dyDescent="0.25">
      <c r="A34" s="12" t="s">
        <v>85</v>
      </c>
      <c r="B34" s="19" t="str">
        <f>IF(B32=$G$9,$H$9,IF(B32=$G$10,$H$10,IF(B32=$G$11,$H$11,IF(B32=$G$12,$H$12,IF(B32=$G$13,$H$13,IF(B32=$G$14,$H$14,IF(B32=$G$15,$H$15,IF(B32=$G$16,$H$16,IF(B32=$G$17,$H$17,IF(B32=$G$18,$H$18,IF(B32=$G$19,$H$19,IF(B32=$G$20,$H$20,IF(B32=$G$21,$H$21,"!Nenurodyta kuro rūšis!")))))))))))))&amp;" kuro kiekis, taikomas šilumos kainos skaičiavime"</f>
        <v>Medienos briketų kuro kiekis, taikomas šilumos kainos skaičiavime</v>
      </c>
      <c r="C34" s="12" t="s">
        <v>73</v>
      </c>
      <c r="D34" s="35"/>
      <c r="E34" s="20">
        <v>9.8000000000000007</v>
      </c>
      <c r="F34" s="5"/>
    </row>
    <row r="35" spans="1:6" x14ac:dyDescent="0.25">
      <c r="A35" s="12" t="s">
        <v>86</v>
      </c>
      <c r="B35" s="36" t="s">
        <v>65</v>
      </c>
      <c r="C35" s="40"/>
      <c r="D35" s="31"/>
      <c r="E35" s="32"/>
      <c r="F35" s="5"/>
    </row>
    <row r="36" spans="1:6" x14ac:dyDescent="0.25">
      <c r="A36" s="12" t="s">
        <v>87</v>
      </c>
      <c r="B36" s="19" t="str">
        <f>IF(B35=$G$9,$H$9,IF(B35=$G$10,$H$10,IF(B35=$G$11,$H$11,IF(B35=$G$12,$H$12,IF(B35=$G$13,$H$13,IF(B35=$G$14,$H$14,IF(B35=$G$15,$H$15,IF(B35=$G$16,$H$16,IF(B35=$G$17,$H$17,IF(B35=$G$18,$H$18,IF(B35=$G$19,$H$19,IF(B35=$G$20,$H$20,IF(B35=$G$21,$H$21,"!Nenurodyta kuro rūšis!")))))))))))))&amp;" kuro kaina, taikoma šilumos kainos skaičiavimuose"</f>
        <v>!Nenurodyta kuro rūšis! kuro kaina, taikoma šilumos kainos skaičiavimuose</v>
      </c>
      <c r="C36" s="12" t="s">
        <v>48</v>
      </c>
      <c r="D36" s="24"/>
      <c r="E36" s="20"/>
      <c r="F36" s="5"/>
    </row>
    <row r="37" spans="1:6" x14ac:dyDescent="0.25">
      <c r="A37" s="12" t="s">
        <v>88</v>
      </c>
      <c r="B37" s="19" t="str">
        <f>IF(B35=$G$9,$H$9,IF(B35=$G$10,$H$10,IF(B35=$G$11,$H$11,IF(B35=$G$12,$H$12,IF(B35=$G$13,$H$13,IF(B35=$G$14,$H$14,IF(B35=$G$15,$H$15,IF(B35=$G$16,$H$16,IF(B35=$G$17,$H$17,IF(B35=$G$18,$H$18,IF(B35=$G$19,$H$19,IF(B35=$G$20,$H$20,IF(B35=$G$21,$H$21,"!Nenurodyta kuro rūšis!")))))))))))))&amp;" kuro kiekis, taikomas šilumos kainos skaičiavime"</f>
        <v>!Nenurodyta kuro rūšis! kuro kiekis, taikomas šilumos kainos skaičiavime</v>
      </c>
      <c r="C37" s="12" t="s">
        <v>73</v>
      </c>
      <c r="D37" s="35"/>
      <c r="E37" s="20"/>
      <c r="F37" s="5"/>
    </row>
    <row r="38" spans="1:6" x14ac:dyDescent="0.25">
      <c r="A38" s="12" t="s">
        <v>89</v>
      </c>
      <c r="B38" s="36" t="s">
        <v>65</v>
      </c>
      <c r="C38" s="40"/>
      <c r="D38" s="31"/>
      <c r="E38" s="32"/>
      <c r="F38" s="5"/>
    </row>
    <row r="39" spans="1:6" x14ac:dyDescent="0.25">
      <c r="A39" s="12" t="s">
        <v>90</v>
      </c>
      <c r="B39" s="19" t="str">
        <f>IF(B38=$G$9,$H$9,IF(B38=$G$10,$H$10,IF(B38=$G$11,$H$11,IF(B38=$G$12,$H$12,IF(B38=$G$13,$H$13,IF(B38=$G$14,$H$14,IF(B38=$G$15,$H$15,IF(B38=$G$16,$H$16,IF(B38=$G$17,$H$17,IF(B38=$G$18,$H$18,IF(B38=$G$19,$H$19,IF(B38=$G$20,$H$20,IF(B38=$G$21,$H$21,"!Nenurodyta kuro rūšis!")))))))))))))&amp;" kuro kaina, taikoma šilumos kainos skaičiavimuose"</f>
        <v>!Nenurodyta kuro rūšis! kuro kaina, taikoma šilumos kainos skaičiavimuose</v>
      </c>
      <c r="C39" s="12" t="s">
        <v>48</v>
      </c>
      <c r="D39" s="24"/>
      <c r="E39" s="20"/>
      <c r="F39" s="5"/>
    </row>
    <row r="40" spans="1:6" x14ac:dyDescent="0.25">
      <c r="A40" s="12" t="s">
        <v>91</v>
      </c>
      <c r="B40" s="19" t="str">
        <f>IF(B38=$G$9,$H$9,IF(B38=$G$10,$H$10,IF(B38=$G$11,$H$11,IF(B38=$G$12,$H$12,IF(B38=$G$13,$H$13,IF(B38=$G$14,$H$14,IF(B38=$G$15,$H$15,IF(B38=$G$16,$H$16,IF(B38=$G$17,$H$17,IF(B38=$G$18,$H$18,IF(B38=$G$19,$H$19,IF(B38=$G$20,$H$20,IF(B38=$G$21,$H$21,"!Nenurodyta kuro rūšis!")))))))))))))&amp;" kuro kiekis, taikomas šilumos kainos skaičiavime"</f>
        <v>!Nenurodyta kuro rūšis! kuro kiekis, taikomas šilumos kainos skaičiavime</v>
      </c>
      <c r="C40" s="12" t="s">
        <v>73</v>
      </c>
      <c r="D40" s="35"/>
      <c r="E40" s="20"/>
      <c r="F40" s="5"/>
    </row>
    <row r="41" spans="1:6" x14ac:dyDescent="0.25">
      <c r="A41" s="12" t="s">
        <v>92</v>
      </c>
      <c r="B41" s="36" t="s">
        <v>65</v>
      </c>
      <c r="C41" s="40"/>
      <c r="D41" s="31"/>
      <c r="E41" s="32"/>
      <c r="F41" s="5"/>
    </row>
    <row r="42" spans="1:6" x14ac:dyDescent="0.25">
      <c r="A42" s="12" t="s">
        <v>93</v>
      </c>
      <c r="B42" s="19" t="str">
        <f>IF(B41=$G$9,$H$9,IF(B41=$G$10,$H$10,IF(B41=$G$11,$H$11,IF(B41=$G$12,$H$12,IF(B41=$G$13,$H$13,IF(B41=$G$14,$H$14,IF(B41=$G$15,$H$15,IF(B41=$G$16,$H$16,IF(B41=$G$17,$H$17,IF(B41=$G$18,$H$18,IF(B41=$G$19,$H$19,IF(B41=$G$20,$H$20,IF(B41=$G$21,$H$21,"!Nenurodyta kuro rūšis!")))))))))))))&amp;" kuro kaina, taikoma šilumos kainos skaičiavimuose"</f>
        <v>!Nenurodyta kuro rūšis! kuro kaina, taikoma šilumos kainos skaičiavimuose</v>
      </c>
      <c r="C42" s="12" t="s">
        <v>48</v>
      </c>
      <c r="D42" s="24"/>
      <c r="E42" s="20"/>
      <c r="F42" s="5"/>
    </row>
    <row r="43" spans="1:6" x14ac:dyDescent="0.25">
      <c r="A43" s="12" t="s">
        <v>94</v>
      </c>
      <c r="B43" s="19" t="str">
        <f>IF(B41=$G$9,$H$9,IF(B41=$G$10,$H$10,IF(B41=$G$11,$H$11,IF(B41=$G$12,$H$12,IF(B41=$G$13,$H$13,IF(B41=$G$14,$H$14,IF(B41=$G$15,$H$15,IF(B41=$G$16,$H$16,IF(B41=$G$17,$H$17,IF(B41=$G$18,$H$18,IF(B41=$G$19,$H$19,IF(B41=$G$20,$H$20,IF(B41=$G$21,$H$21,"!Nenurodyta kuro rūšis!")))))))))))))&amp;" kuro kiekis, taikomas šilumos kainos skaičiavime"</f>
        <v>!Nenurodyta kuro rūšis! kuro kiekis, taikomas šilumos kainos skaičiavime</v>
      </c>
      <c r="C43" s="12" t="s">
        <v>73</v>
      </c>
      <c r="D43" s="35"/>
      <c r="E43" s="20"/>
      <c r="F43" s="5"/>
    </row>
    <row r="44" spans="1:6" x14ac:dyDescent="0.25">
      <c r="A44" s="12" t="s">
        <v>95</v>
      </c>
      <c r="B44" s="41" t="s">
        <v>96</v>
      </c>
      <c r="C44" s="40"/>
      <c r="D44" s="31"/>
      <c r="E44" s="32"/>
      <c r="F44" s="5"/>
    </row>
    <row r="45" spans="1:6" x14ac:dyDescent="0.25">
      <c r="A45" s="12" t="s">
        <v>97</v>
      </c>
      <c r="B45" s="19" t="str">
        <f>B44&amp;" kuro kaina, taikoma šilumos kainos skaičiavimuose"</f>
        <v>Kuro rūšis (įvardinti) kuro kaina, taikoma šilumos kainos skaičiavimuose</v>
      </c>
      <c r="C45" s="12" t="s">
        <v>48</v>
      </c>
      <c r="D45" s="24"/>
      <c r="E45" s="20"/>
      <c r="F45" s="5"/>
    </row>
    <row r="46" spans="1:6" x14ac:dyDescent="0.25">
      <c r="A46" s="12" t="s">
        <v>98</v>
      </c>
      <c r="B46" s="19" t="str">
        <f>B44&amp;" kuro kiekis, taikomas šilumos kainos skaičiavime"</f>
        <v>Kuro rūšis (įvardinti) kuro kiekis, taikomas šilumos kainos skaičiavime</v>
      </c>
      <c r="C46" s="12" t="s">
        <v>73</v>
      </c>
      <c r="D46" s="35"/>
      <c r="E46" s="20"/>
      <c r="F46" s="5"/>
    </row>
    <row r="47" spans="1:6" ht="31.2" customHeight="1" x14ac:dyDescent="0.25">
      <c r="A47" s="12" t="s">
        <v>99</v>
      </c>
      <c r="B47" s="42" t="s">
        <v>252</v>
      </c>
      <c r="C47" s="12" t="s">
        <v>19</v>
      </c>
      <c r="D47" s="12" t="s">
        <v>100</v>
      </c>
      <c r="E47" s="43" t="e">
        <f>ROUND((E49*E50+E52*E53+E55*E56+E58*E59+E61*E62+E64*E65+E67*E68+E70*E71+E73*E74+E76*E77+E79*E80+E82*E83+E85*E86+E88*E89+E91*E92+E94*E95+E97*E98+E100*E101+E103*E104+E106*E107)/(E50+E53+E56+E59+E62+E65+E68+E71+E74+E77+E80+E83+E86+E89+E92+E95+E98+E101+E104+E107),2)</f>
        <v>#DIV/0!</v>
      </c>
      <c r="F47" s="5"/>
    </row>
    <row r="48" spans="1:6" x14ac:dyDescent="0.25">
      <c r="A48" s="12" t="s">
        <v>101</v>
      </c>
      <c r="B48" s="44" t="s">
        <v>253</v>
      </c>
      <c r="C48" s="12" t="s">
        <v>102</v>
      </c>
      <c r="D48" s="12" t="s">
        <v>100</v>
      </c>
      <c r="E48" s="12" t="s">
        <v>102</v>
      </c>
      <c r="F48" s="5"/>
    </row>
    <row r="49" spans="1:6" x14ac:dyDescent="0.25">
      <c r="A49" s="12" t="s">
        <v>103</v>
      </c>
      <c r="B49" s="19" t="s">
        <v>104</v>
      </c>
      <c r="C49" s="12" t="s">
        <v>19</v>
      </c>
      <c r="D49" s="12" t="s">
        <v>100</v>
      </c>
      <c r="E49" s="20"/>
      <c r="F49" s="5"/>
    </row>
    <row r="50" spans="1:6" x14ac:dyDescent="0.25">
      <c r="A50" s="12" t="s">
        <v>105</v>
      </c>
      <c r="B50" s="42" t="s">
        <v>106</v>
      </c>
      <c r="C50" s="45" t="s">
        <v>107</v>
      </c>
      <c r="D50" s="45" t="s">
        <v>100</v>
      </c>
      <c r="E50" s="20"/>
      <c r="F50" s="5"/>
    </row>
    <row r="51" spans="1:6" x14ac:dyDescent="0.25">
      <c r="A51" s="12" t="s">
        <v>108</v>
      </c>
      <c r="B51" s="44" t="s">
        <v>253</v>
      </c>
      <c r="C51" s="12" t="s">
        <v>102</v>
      </c>
      <c r="D51" s="12" t="s">
        <v>100</v>
      </c>
      <c r="E51" s="12" t="s">
        <v>100</v>
      </c>
      <c r="F51" s="5"/>
    </row>
    <row r="52" spans="1:6" x14ac:dyDescent="0.25">
      <c r="A52" s="12" t="s">
        <v>109</v>
      </c>
      <c r="B52" s="19" t="s">
        <v>104</v>
      </c>
      <c r="C52" s="12" t="s">
        <v>19</v>
      </c>
      <c r="D52" s="12" t="s">
        <v>100</v>
      </c>
      <c r="E52" s="20"/>
      <c r="F52" s="5"/>
    </row>
    <row r="53" spans="1:6" x14ac:dyDescent="0.25">
      <c r="A53" s="45" t="s">
        <v>110</v>
      </c>
      <c r="B53" s="42" t="s">
        <v>106</v>
      </c>
      <c r="C53" s="45" t="s">
        <v>107</v>
      </c>
      <c r="D53" s="45" t="s">
        <v>100</v>
      </c>
      <c r="E53" s="20"/>
      <c r="F53" s="5"/>
    </row>
    <row r="54" spans="1:6" x14ac:dyDescent="0.25">
      <c r="A54" s="12" t="s">
        <v>111</v>
      </c>
      <c r="B54" s="44" t="s">
        <v>253</v>
      </c>
      <c r="C54" s="12" t="s">
        <v>102</v>
      </c>
      <c r="D54" s="12" t="s">
        <v>100</v>
      </c>
      <c r="E54" s="12" t="s">
        <v>100</v>
      </c>
      <c r="F54" s="5"/>
    </row>
    <row r="55" spans="1:6" x14ac:dyDescent="0.25">
      <c r="A55" s="12" t="s">
        <v>112</v>
      </c>
      <c r="B55" s="19" t="s">
        <v>104</v>
      </c>
      <c r="C55" s="12" t="s">
        <v>19</v>
      </c>
      <c r="D55" s="12" t="s">
        <v>100</v>
      </c>
      <c r="E55" s="20"/>
      <c r="F55" s="5"/>
    </row>
    <row r="56" spans="1:6" x14ac:dyDescent="0.25">
      <c r="A56" s="45" t="s">
        <v>113</v>
      </c>
      <c r="B56" s="42" t="s">
        <v>106</v>
      </c>
      <c r="C56" s="45" t="s">
        <v>107</v>
      </c>
      <c r="D56" s="45" t="s">
        <v>100</v>
      </c>
      <c r="E56" s="20"/>
      <c r="F56" s="5"/>
    </row>
    <row r="57" spans="1:6" x14ac:dyDescent="0.25">
      <c r="A57" s="12" t="s">
        <v>114</v>
      </c>
      <c r="B57" s="44" t="s">
        <v>254</v>
      </c>
      <c r="C57" s="12" t="s">
        <v>102</v>
      </c>
      <c r="D57" s="12" t="s">
        <v>100</v>
      </c>
      <c r="E57" s="12" t="s">
        <v>100</v>
      </c>
      <c r="F57" s="5"/>
    </row>
    <row r="58" spans="1:6" x14ac:dyDescent="0.25">
      <c r="A58" s="12" t="s">
        <v>115</v>
      </c>
      <c r="B58" s="19" t="s">
        <v>104</v>
      </c>
      <c r="C58" s="12" t="s">
        <v>19</v>
      </c>
      <c r="D58" s="12" t="s">
        <v>100</v>
      </c>
      <c r="E58" s="20"/>
      <c r="F58" s="5"/>
    </row>
    <row r="59" spans="1:6" x14ac:dyDescent="0.25">
      <c r="A59" s="45" t="s">
        <v>116</v>
      </c>
      <c r="B59" s="42" t="s">
        <v>106</v>
      </c>
      <c r="C59" s="45" t="s">
        <v>107</v>
      </c>
      <c r="D59" s="45" t="s">
        <v>100</v>
      </c>
      <c r="E59" s="20"/>
      <c r="F59" s="5"/>
    </row>
    <row r="60" spans="1:6" x14ac:dyDescent="0.25">
      <c r="A60" s="12" t="s">
        <v>117</v>
      </c>
      <c r="B60" s="44" t="s">
        <v>253</v>
      </c>
      <c r="C60" s="12" t="s">
        <v>102</v>
      </c>
      <c r="D60" s="12" t="s">
        <v>100</v>
      </c>
      <c r="E60" s="12" t="s">
        <v>100</v>
      </c>
      <c r="F60" s="5"/>
    </row>
    <row r="61" spans="1:6" x14ac:dyDescent="0.25">
      <c r="A61" s="12" t="s">
        <v>118</v>
      </c>
      <c r="B61" s="19" t="s">
        <v>104</v>
      </c>
      <c r="C61" s="12" t="s">
        <v>19</v>
      </c>
      <c r="D61" s="12" t="s">
        <v>100</v>
      </c>
      <c r="E61" s="20"/>
      <c r="F61" s="5"/>
    </row>
    <row r="62" spans="1:6" x14ac:dyDescent="0.25">
      <c r="A62" s="12" t="s">
        <v>119</v>
      </c>
      <c r="B62" s="42" t="s">
        <v>106</v>
      </c>
      <c r="C62" s="45" t="s">
        <v>107</v>
      </c>
      <c r="D62" s="45" t="s">
        <v>100</v>
      </c>
      <c r="E62" s="20"/>
      <c r="F62" s="5"/>
    </row>
    <row r="63" spans="1:6" x14ac:dyDescent="0.25">
      <c r="A63" s="12" t="s">
        <v>120</v>
      </c>
      <c r="B63" s="44" t="s">
        <v>253</v>
      </c>
      <c r="C63" s="12" t="s">
        <v>102</v>
      </c>
      <c r="D63" s="12" t="s">
        <v>100</v>
      </c>
      <c r="E63" s="12" t="s">
        <v>100</v>
      </c>
      <c r="F63" s="5"/>
    </row>
    <row r="64" spans="1:6" x14ac:dyDescent="0.25">
      <c r="A64" s="12" t="s">
        <v>121</v>
      </c>
      <c r="B64" s="19" t="s">
        <v>104</v>
      </c>
      <c r="C64" s="12" t="s">
        <v>19</v>
      </c>
      <c r="D64" s="12" t="s">
        <v>100</v>
      </c>
      <c r="E64" s="20"/>
      <c r="F64" s="5"/>
    </row>
    <row r="65" spans="1:6" x14ac:dyDescent="0.25">
      <c r="A65" s="45" t="s">
        <v>122</v>
      </c>
      <c r="B65" s="42" t="s">
        <v>106</v>
      </c>
      <c r="C65" s="45" t="s">
        <v>107</v>
      </c>
      <c r="D65" s="45" t="s">
        <v>100</v>
      </c>
      <c r="E65" s="20"/>
      <c r="F65" s="5"/>
    </row>
    <row r="66" spans="1:6" x14ac:dyDescent="0.25">
      <c r="A66" s="12" t="s">
        <v>123</v>
      </c>
      <c r="B66" s="44" t="s">
        <v>253</v>
      </c>
      <c r="C66" s="12" t="s">
        <v>102</v>
      </c>
      <c r="D66" s="12" t="s">
        <v>100</v>
      </c>
      <c r="E66" s="12" t="s">
        <v>100</v>
      </c>
      <c r="F66" s="5"/>
    </row>
    <row r="67" spans="1:6" x14ac:dyDescent="0.25">
      <c r="A67" s="12" t="s">
        <v>124</v>
      </c>
      <c r="B67" s="19" t="s">
        <v>104</v>
      </c>
      <c r="C67" s="12" t="s">
        <v>19</v>
      </c>
      <c r="D67" s="12" t="s">
        <v>100</v>
      </c>
      <c r="E67" s="20"/>
      <c r="F67" s="5"/>
    </row>
    <row r="68" spans="1:6" x14ac:dyDescent="0.25">
      <c r="A68" s="45" t="s">
        <v>125</v>
      </c>
      <c r="B68" s="42" t="s">
        <v>106</v>
      </c>
      <c r="C68" s="45" t="s">
        <v>107</v>
      </c>
      <c r="D68" s="45" t="s">
        <v>100</v>
      </c>
      <c r="E68" s="20"/>
      <c r="F68" s="5"/>
    </row>
    <row r="69" spans="1:6" x14ac:dyDescent="0.25">
      <c r="A69" s="12" t="s">
        <v>126</v>
      </c>
      <c r="B69" s="44" t="s">
        <v>253</v>
      </c>
      <c r="C69" s="12" t="s">
        <v>102</v>
      </c>
      <c r="D69" s="12" t="s">
        <v>100</v>
      </c>
      <c r="E69" s="12" t="s">
        <v>100</v>
      </c>
      <c r="F69" s="5"/>
    </row>
    <row r="70" spans="1:6" x14ac:dyDescent="0.25">
      <c r="A70" s="12" t="s">
        <v>127</v>
      </c>
      <c r="B70" s="19" t="s">
        <v>104</v>
      </c>
      <c r="C70" s="12" t="s">
        <v>19</v>
      </c>
      <c r="D70" s="12" t="s">
        <v>100</v>
      </c>
      <c r="E70" s="20"/>
      <c r="F70" s="5"/>
    </row>
    <row r="71" spans="1:6" x14ac:dyDescent="0.25">
      <c r="A71" s="12" t="s">
        <v>128</v>
      </c>
      <c r="B71" s="42" t="s">
        <v>106</v>
      </c>
      <c r="C71" s="45" t="s">
        <v>107</v>
      </c>
      <c r="D71" s="45" t="s">
        <v>100</v>
      </c>
      <c r="E71" s="20"/>
      <c r="F71" s="5"/>
    </row>
    <row r="72" spans="1:6" x14ac:dyDescent="0.25">
      <c r="A72" s="12" t="s">
        <v>129</v>
      </c>
      <c r="B72" s="44" t="s">
        <v>253</v>
      </c>
      <c r="C72" s="12" t="s">
        <v>102</v>
      </c>
      <c r="D72" s="12" t="s">
        <v>100</v>
      </c>
      <c r="E72" s="12" t="s">
        <v>100</v>
      </c>
      <c r="F72" s="5"/>
    </row>
    <row r="73" spans="1:6" x14ac:dyDescent="0.25">
      <c r="A73" s="12" t="s">
        <v>130</v>
      </c>
      <c r="B73" s="19" t="s">
        <v>104</v>
      </c>
      <c r="C73" s="12" t="s">
        <v>19</v>
      </c>
      <c r="D73" s="12" t="s">
        <v>100</v>
      </c>
      <c r="E73" s="20"/>
      <c r="F73" s="5"/>
    </row>
    <row r="74" spans="1:6" x14ac:dyDescent="0.25">
      <c r="A74" s="45" t="s">
        <v>131</v>
      </c>
      <c r="B74" s="42" t="s">
        <v>106</v>
      </c>
      <c r="C74" s="45" t="s">
        <v>107</v>
      </c>
      <c r="D74" s="45" t="s">
        <v>100</v>
      </c>
      <c r="E74" s="20"/>
      <c r="F74" s="5"/>
    </row>
    <row r="75" spans="1:6" x14ac:dyDescent="0.25">
      <c r="A75" s="12" t="s">
        <v>132</v>
      </c>
      <c r="B75" s="44" t="s">
        <v>253</v>
      </c>
      <c r="C75" s="12" t="s">
        <v>102</v>
      </c>
      <c r="D75" s="12" t="s">
        <v>100</v>
      </c>
      <c r="E75" s="12" t="s">
        <v>100</v>
      </c>
      <c r="F75" s="5"/>
    </row>
    <row r="76" spans="1:6" x14ac:dyDescent="0.25">
      <c r="A76" s="12" t="s">
        <v>133</v>
      </c>
      <c r="B76" s="19" t="s">
        <v>104</v>
      </c>
      <c r="C76" s="12" t="s">
        <v>19</v>
      </c>
      <c r="D76" s="12" t="s">
        <v>100</v>
      </c>
      <c r="E76" s="20"/>
      <c r="F76" s="5"/>
    </row>
    <row r="77" spans="1:6" x14ac:dyDescent="0.25">
      <c r="A77" s="45" t="s">
        <v>134</v>
      </c>
      <c r="B77" s="42" t="s">
        <v>106</v>
      </c>
      <c r="C77" s="45" t="s">
        <v>107</v>
      </c>
      <c r="D77" s="45" t="s">
        <v>100</v>
      </c>
      <c r="E77" s="20"/>
      <c r="F77" s="5"/>
    </row>
    <row r="78" spans="1:6" x14ac:dyDescent="0.25">
      <c r="A78" s="12" t="s">
        <v>135</v>
      </c>
      <c r="B78" s="44" t="s">
        <v>253</v>
      </c>
      <c r="C78" s="12" t="s">
        <v>102</v>
      </c>
      <c r="D78" s="12" t="s">
        <v>100</v>
      </c>
      <c r="E78" s="12" t="s">
        <v>100</v>
      </c>
      <c r="F78" s="5"/>
    </row>
    <row r="79" spans="1:6" x14ac:dyDescent="0.25">
      <c r="A79" s="12" t="s">
        <v>136</v>
      </c>
      <c r="B79" s="19" t="s">
        <v>104</v>
      </c>
      <c r="C79" s="12" t="s">
        <v>19</v>
      </c>
      <c r="D79" s="12" t="s">
        <v>100</v>
      </c>
      <c r="E79" s="20"/>
      <c r="F79" s="5"/>
    </row>
    <row r="80" spans="1:6" x14ac:dyDescent="0.25">
      <c r="A80" s="12" t="s">
        <v>137</v>
      </c>
      <c r="B80" s="42" t="s">
        <v>106</v>
      </c>
      <c r="C80" s="45" t="s">
        <v>107</v>
      </c>
      <c r="D80" s="45" t="s">
        <v>100</v>
      </c>
      <c r="E80" s="20"/>
      <c r="F80" s="5"/>
    </row>
    <row r="81" spans="1:6" x14ac:dyDescent="0.25">
      <c r="A81" s="12" t="s">
        <v>138</v>
      </c>
      <c r="B81" s="44" t="s">
        <v>253</v>
      </c>
      <c r="C81" s="12" t="s">
        <v>102</v>
      </c>
      <c r="D81" s="12" t="s">
        <v>100</v>
      </c>
      <c r="E81" s="12" t="s">
        <v>100</v>
      </c>
      <c r="F81" s="5"/>
    </row>
    <row r="82" spans="1:6" x14ac:dyDescent="0.25">
      <c r="A82" s="12" t="s">
        <v>139</v>
      </c>
      <c r="B82" s="19" t="s">
        <v>104</v>
      </c>
      <c r="C82" s="12" t="s">
        <v>19</v>
      </c>
      <c r="D82" s="12" t="s">
        <v>100</v>
      </c>
      <c r="E82" s="20"/>
      <c r="F82" s="5"/>
    </row>
    <row r="83" spans="1:6" x14ac:dyDescent="0.25">
      <c r="A83" s="12" t="s">
        <v>140</v>
      </c>
      <c r="B83" s="42" t="s">
        <v>106</v>
      </c>
      <c r="C83" s="45" t="s">
        <v>107</v>
      </c>
      <c r="D83" s="45" t="s">
        <v>100</v>
      </c>
      <c r="E83" s="20"/>
      <c r="F83" s="5"/>
    </row>
    <row r="84" spans="1:6" x14ac:dyDescent="0.25">
      <c r="A84" s="12" t="s">
        <v>141</v>
      </c>
      <c r="B84" s="44" t="s">
        <v>253</v>
      </c>
      <c r="C84" s="12" t="s">
        <v>102</v>
      </c>
      <c r="D84" s="12" t="s">
        <v>100</v>
      </c>
      <c r="E84" s="12" t="s">
        <v>100</v>
      </c>
      <c r="F84" s="5"/>
    </row>
    <row r="85" spans="1:6" x14ac:dyDescent="0.25">
      <c r="A85" s="12" t="s">
        <v>142</v>
      </c>
      <c r="B85" s="19" t="s">
        <v>104</v>
      </c>
      <c r="C85" s="12" t="s">
        <v>19</v>
      </c>
      <c r="D85" s="12" t="s">
        <v>100</v>
      </c>
      <c r="E85" s="20"/>
      <c r="F85" s="5"/>
    </row>
    <row r="86" spans="1:6" x14ac:dyDescent="0.25">
      <c r="A86" s="12" t="s">
        <v>143</v>
      </c>
      <c r="B86" s="42" t="s">
        <v>106</v>
      </c>
      <c r="C86" s="45" t="s">
        <v>107</v>
      </c>
      <c r="D86" s="45" t="s">
        <v>100</v>
      </c>
      <c r="E86" s="20"/>
      <c r="F86" s="5"/>
    </row>
    <row r="87" spans="1:6" x14ac:dyDescent="0.25">
      <c r="A87" s="12" t="s">
        <v>144</v>
      </c>
      <c r="B87" s="44" t="s">
        <v>253</v>
      </c>
      <c r="C87" s="12" t="s">
        <v>102</v>
      </c>
      <c r="D87" s="12" t="s">
        <v>100</v>
      </c>
      <c r="E87" s="12" t="s">
        <v>100</v>
      </c>
      <c r="F87" s="5"/>
    </row>
    <row r="88" spans="1:6" x14ac:dyDescent="0.25">
      <c r="A88" s="12" t="s">
        <v>145</v>
      </c>
      <c r="B88" s="19" t="s">
        <v>104</v>
      </c>
      <c r="C88" s="12" t="s">
        <v>19</v>
      </c>
      <c r="D88" s="12" t="s">
        <v>100</v>
      </c>
      <c r="E88" s="20"/>
      <c r="F88" s="5"/>
    </row>
    <row r="89" spans="1:6" x14ac:dyDescent="0.25">
      <c r="A89" s="12" t="s">
        <v>146</v>
      </c>
      <c r="B89" s="42" t="s">
        <v>106</v>
      </c>
      <c r="C89" s="45" t="s">
        <v>107</v>
      </c>
      <c r="D89" s="45" t="s">
        <v>100</v>
      </c>
      <c r="E89" s="20"/>
      <c r="F89" s="5"/>
    </row>
    <row r="90" spans="1:6" x14ac:dyDescent="0.25">
      <c r="A90" s="12" t="s">
        <v>147</v>
      </c>
      <c r="B90" s="44" t="s">
        <v>253</v>
      </c>
      <c r="C90" s="12" t="s">
        <v>102</v>
      </c>
      <c r="D90" s="12" t="s">
        <v>100</v>
      </c>
      <c r="E90" s="12" t="s">
        <v>100</v>
      </c>
      <c r="F90" s="5"/>
    </row>
    <row r="91" spans="1:6" x14ac:dyDescent="0.25">
      <c r="A91" s="12" t="s">
        <v>148</v>
      </c>
      <c r="B91" s="19" t="s">
        <v>104</v>
      </c>
      <c r="C91" s="12" t="s">
        <v>19</v>
      </c>
      <c r="D91" s="12" t="s">
        <v>100</v>
      </c>
      <c r="E91" s="20"/>
      <c r="F91" s="5"/>
    </row>
    <row r="92" spans="1:6" x14ac:dyDescent="0.25">
      <c r="A92" s="12" t="s">
        <v>149</v>
      </c>
      <c r="B92" s="42" t="s">
        <v>106</v>
      </c>
      <c r="C92" s="45" t="s">
        <v>107</v>
      </c>
      <c r="D92" s="45" t="s">
        <v>100</v>
      </c>
      <c r="E92" s="20"/>
      <c r="F92" s="5"/>
    </row>
    <row r="93" spans="1:6" x14ac:dyDescent="0.25">
      <c r="A93" s="12" t="s">
        <v>150</v>
      </c>
      <c r="B93" s="44" t="s">
        <v>253</v>
      </c>
      <c r="C93" s="12" t="s">
        <v>102</v>
      </c>
      <c r="D93" s="12" t="s">
        <v>100</v>
      </c>
      <c r="E93" s="12" t="s">
        <v>100</v>
      </c>
      <c r="F93" s="5"/>
    </row>
    <row r="94" spans="1:6" x14ac:dyDescent="0.25">
      <c r="A94" s="12" t="s">
        <v>151</v>
      </c>
      <c r="B94" s="19" t="s">
        <v>104</v>
      </c>
      <c r="C94" s="12" t="s">
        <v>19</v>
      </c>
      <c r="D94" s="12" t="s">
        <v>100</v>
      </c>
      <c r="E94" s="20"/>
      <c r="F94" s="5"/>
    </row>
    <row r="95" spans="1:6" x14ac:dyDescent="0.25">
      <c r="A95" s="12" t="s">
        <v>152</v>
      </c>
      <c r="B95" s="42" t="s">
        <v>106</v>
      </c>
      <c r="C95" s="45" t="s">
        <v>107</v>
      </c>
      <c r="D95" s="45" t="s">
        <v>100</v>
      </c>
      <c r="E95" s="20"/>
      <c r="F95" s="5"/>
    </row>
    <row r="96" spans="1:6" x14ac:dyDescent="0.25">
      <c r="A96" s="12" t="s">
        <v>153</v>
      </c>
      <c r="B96" s="44" t="s">
        <v>253</v>
      </c>
      <c r="C96" s="12" t="s">
        <v>102</v>
      </c>
      <c r="D96" s="12" t="s">
        <v>100</v>
      </c>
      <c r="E96" s="12" t="s">
        <v>100</v>
      </c>
      <c r="F96" s="5"/>
    </row>
    <row r="97" spans="1:6" x14ac:dyDescent="0.25">
      <c r="A97" s="12" t="s">
        <v>154</v>
      </c>
      <c r="B97" s="19" t="s">
        <v>104</v>
      </c>
      <c r="C97" s="12" t="s">
        <v>19</v>
      </c>
      <c r="D97" s="12" t="s">
        <v>100</v>
      </c>
      <c r="E97" s="20"/>
      <c r="F97" s="5"/>
    </row>
    <row r="98" spans="1:6" x14ac:dyDescent="0.25">
      <c r="A98" s="12" t="s">
        <v>155</v>
      </c>
      <c r="B98" s="42" t="s">
        <v>106</v>
      </c>
      <c r="C98" s="45" t="s">
        <v>107</v>
      </c>
      <c r="D98" s="45" t="s">
        <v>100</v>
      </c>
      <c r="E98" s="20"/>
      <c r="F98" s="5"/>
    </row>
    <row r="99" spans="1:6" x14ac:dyDescent="0.25">
      <c r="A99" s="12" t="s">
        <v>156</v>
      </c>
      <c r="B99" s="44" t="s">
        <v>253</v>
      </c>
      <c r="C99" s="12" t="s">
        <v>102</v>
      </c>
      <c r="D99" s="12" t="s">
        <v>100</v>
      </c>
      <c r="E99" s="12" t="s">
        <v>100</v>
      </c>
      <c r="F99" s="5"/>
    </row>
    <row r="100" spans="1:6" x14ac:dyDescent="0.25">
      <c r="A100" s="12" t="s">
        <v>157</v>
      </c>
      <c r="B100" s="19" t="s">
        <v>104</v>
      </c>
      <c r="C100" s="12" t="s">
        <v>19</v>
      </c>
      <c r="D100" s="12" t="s">
        <v>100</v>
      </c>
      <c r="E100" s="20"/>
      <c r="F100" s="5"/>
    </row>
    <row r="101" spans="1:6" x14ac:dyDescent="0.25">
      <c r="A101" s="12" t="s">
        <v>158</v>
      </c>
      <c r="B101" s="42" t="s">
        <v>106</v>
      </c>
      <c r="C101" s="45" t="s">
        <v>107</v>
      </c>
      <c r="D101" s="45" t="s">
        <v>100</v>
      </c>
      <c r="E101" s="20"/>
      <c r="F101" s="5"/>
    </row>
    <row r="102" spans="1:6" x14ac:dyDescent="0.25">
      <c r="A102" s="12" t="s">
        <v>159</v>
      </c>
      <c r="B102" s="44" t="s">
        <v>253</v>
      </c>
      <c r="C102" s="12" t="s">
        <v>102</v>
      </c>
      <c r="D102" s="12" t="s">
        <v>100</v>
      </c>
      <c r="E102" s="12" t="s">
        <v>100</v>
      </c>
      <c r="F102" s="5"/>
    </row>
    <row r="103" spans="1:6" x14ac:dyDescent="0.25">
      <c r="A103" s="12" t="s">
        <v>160</v>
      </c>
      <c r="B103" s="19" t="s">
        <v>104</v>
      </c>
      <c r="C103" s="12" t="s">
        <v>19</v>
      </c>
      <c r="D103" s="12" t="s">
        <v>100</v>
      </c>
      <c r="E103" s="20"/>
      <c r="F103" s="5"/>
    </row>
    <row r="104" spans="1:6" x14ac:dyDescent="0.25">
      <c r="A104" s="12" t="s">
        <v>161</v>
      </c>
      <c r="B104" s="42" t="s">
        <v>106</v>
      </c>
      <c r="C104" s="45" t="s">
        <v>107</v>
      </c>
      <c r="D104" s="45" t="s">
        <v>100</v>
      </c>
      <c r="E104" s="20"/>
      <c r="F104" s="5"/>
    </row>
    <row r="105" spans="1:6" x14ac:dyDescent="0.25">
      <c r="A105" s="12" t="s">
        <v>162</v>
      </c>
      <c r="B105" s="44" t="s">
        <v>253</v>
      </c>
      <c r="C105" s="12" t="s">
        <v>102</v>
      </c>
      <c r="D105" s="12" t="s">
        <v>100</v>
      </c>
      <c r="E105" s="12"/>
      <c r="F105" s="5"/>
    </row>
    <row r="106" spans="1:6" x14ac:dyDescent="0.25">
      <c r="A106" s="12" t="s">
        <v>163</v>
      </c>
      <c r="B106" s="19" t="s">
        <v>104</v>
      </c>
      <c r="C106" s="12" t="s">
        <v>19</v>
      </c>
      <c r="D106" s="12" t="s">
        <v>100</v>
      </c>
      <c r="E106" s="20"/>
      <c r="F106" s="5"/>
    </row>
    <row r="107" spans="1:6" x14ac:dyDescent="0.25">
      <c r="A107" s="12" t="s">
        <v>164</v>
      </c>
      <c r="B107" s="42" t="s">
        <v>106</v>
      </c>
      <c r="C107" s="45" t="s">
        <v>107</v>
      </c>
      <c r="D107" s="45" t="s">
        <v>100</v>
      </c>
      <c r="E107" s="20"/>
      <c r="F107" s="5"/>
    </row>
    <row r="108" spans="1:6" ht="24" x14ac:dyDescent="0.25">
      <c r="A108" s="12" t="s">
        <v>165</v>
      </c>
      <c r="B108" s="17" t="s">
        <v>255</v>
      </c>
      <c r="C108" s="12" t="s">
        <v>19</v>
      </c>
      <c r="D108" s="12" t="s">
        <v>256</v>
      </c>
      <c r="E108" s="46">
        <v>5.78</v>
      </c>
      <c r="F108" s="5"/>
    </row>
    <row r="109" spans="1:6" ht="13.2" x14ac:dyDescent="0.25">
      <c r="A109" s="12" t="s">
        <v>166</v>
      </c>
      <c r="B109" s="19" t="s">
        <v>167</v>
      </c>
      <c r="C109" s="12" t="s">
        <v>19</v>
      </c>
      <c r="D109" s="12" t="s">
        <v>257</v>
      </c>
      <c r="E109" s="20">
        <v>1.26</v>
      </c>
      <c r="F109" s="5"/>
    </row>
    <row r="110" spans="1:6" ht="15" customHeight="1" x14ac:dyDescent="0.25">
      <c r="A110" s="127" t="s">
        <v>168</v>
      </c>
      <c r="B110" s="22" t="s">
        <v>169</v>
      </c>
      <c r="C110" s="12" t="s">
        <v>19</v>
      </c>
      <c r="D110" s="12" t="s">
        <v>258</v>
      </c>
      <c r="E110" s="129">
        <v>4.5199999999999996</v>
      </c>
      <c r="F110" s="5"/>
    </row>
    <row r="111" spans="1:6" ht="42" customHeight="1" x14ac:dyDescent="0.25">
      <c r="A111" s="131"/>
      <c r="B111" s="23"/>
      <c r="C111" s="12" t="s">
        <v>31</v>
      </c>
      <c r="D111" s="24" t="s">
        <v>238</v>
      </c>
      <c r="E111" s="132"/>
      <c r="F111" s="5"/>
    </row>
    <row r="112" spans="1:6" x14ac:dyDescent="0.25">
      <c r="A112" s="12" t="s">
        <v>170</v>
      </c>
      <c r="B112" s="47" t="s">
        <v>259</v>
      </c>
      <c r="C112" s="48"/>
      <c r="D112" s="48"/>
      <c r="E112" s="49"/>
      <c r="F112" s="5"/>
    </row>
    <row r="113" spans="1:6" ht="15" x14ac:dyDescent="0.25">
      <c r="A113" s="12" t="s">
        <v>171</v>
      </c>
      <c r="B113" s="19" t="s">
        <v>260</v>
      </c>
      <c r="C113" s="12" t="s">
        <v>172</v>
      </c>
      <c r="D113" s="12" t="s">
        <v>261</v>
      </c>
      <c r="E113" s="20">
        <v>9.23</v>
      </c>
      <c r="F113" s="5"/>
    </row>
    <row r="114" spans="1:6" ht="15" x14ac:dyDescent="0.25">
      <c r="A114" s="12" t="s">
        <v>173</v>
      </c>
      <c r="B114" s="19" t="s">
        <v>260</v>
      </c>
      <c r="C114" s="12" t="s">
        <v>174</v>
      </c>
      <c r="D114" s="12" t="s">
        <v>262</v>
      </c>
      <c r="E114" s="20">
        <v>13.93</v>
      </c>
      <c r="F114" s="5"/>
    </row>
    <row r="115" spans="1:6" ht="13.2" x14ac:dyDescent="0.25">
      <c r="A115" s="12" t="s">
        <v>175</v>
      </c>
      <c r="B115" s="19" t="s">
        <v>176</v>
      </c>
      <c r="C115" s="12" t="s">
        <v>19</v>
      </c>
      <c r="D115" s="12" t="s">
        <v>263</v>
      </c>
      <c r="E115" s="46">
        <v>4.25</v>
      </c>
      <c r="F115" s="5"/>
    </row>
    <row r="116" spans="1:6" x14ac:dyDescent="0.25">
      <c r="A116" s="10" t="s">
        <v>177</v>
      </c>
      <c r="B116" s="14" t="s">
        <v>178</v>
      </c>
      <c r="C116" s="15"/>
      <c r="D116" s="15"/>
      <c r="E116" s="50"/>
      <c r="F116" s="5"/>
    </row>
    <row r="117" spans="1:6" ht="24" x14ac:dyDescent="0.25">
      <c r="A117" s="12" t="s">
        <v>179</v>
      </c>
      <c r="B117" s="42" t="s">
        <v>264</v>
      </c>
      <c r="C117" s="12" t="s">
        <v>19</v>
      </c>
      <c r="D117" s="12" t="s">
        <v>265</v>
      </c>
      <c r="E117" s="46">
        <f>ROUND(E118+E119,2)</f>
        <v>2.13</v>
      </c>
      <c r="F117" s="5"/>
    </row>
    <row r="118" spans="1:6" ht="13.2" x14ac:dyDescent="0.25">
      <c r="A118" s="12" t="s">
        <v>180</v>
      </c>
      <c r="B118" s="19" t="s">
        <v>181</v>
      </c>
      <c r="C118" s="12" t="s">
        <v>19</v>
      </c>
      <c r="D118" s="12" t="s">
        <v>266</v>
      </c>
      <c r="E118" s="20">
        <v>1.1399999999999999</v>
      </c>
      <c r="F118" s="5"/>
    </row>
    <row r="119" spans="1:6" ht="16.5" customHeight="1" x14ac:dyDescent="0.25">
      <c r="A119" s="127" t="s">
        <v>182</v>
      </c>
      <c r="B119" s="22" t="s">
        <v>183</v>
      </c>
      <c r="C119" s="12" t="s">
        <v>19</v>
      </c>
      <c r="D119" s="12" t="s">
        <v>267</v>
      </c>
      <c r="E119" s="129">
        <f>SUM(0.11+(2439046*E11)/16092017)</f>
        <v>0.98606705113473347</v>
      </c>
      <c r="F119" s="5"/>
    </row>
    <row r="120" spans="1:6" ht="35.25" customHeight="1" x14ac:dyDescent="0.25">
      <c r="A120" s="131"/>
      <c r="B120" s="23"/>
      <c r="C120" s="12" t="s">
        <v>31</v>
      </c>
      <c r="D120" s="24" t="s">
        <v>239</v>
      </c>
      <c r="E120" s="132"/>
      <c r="F120" s="5"/>
    </row>
    <row r="121" spans="1:6" ht="17.25" customHeight="1" x14ac:dyDescent="0.25">
      <c r="A121" s="12" t="s">
        <v>184</v>
      </c>
      <c r="B121" s="47" t="s">
        <v>268</v>
      </c>
      <c r="C121" s="48"/>
      <c r="D121" s="48"/>
      <c r="E121" s="49"/>
      <c r="F121" s="5"/>
    </row>
    <row r="122" spans="1:6" ht="15" x14ac:dyDescent="0.25">
      <c r="A122" s="12" t="s">
        <v>185</v>
      </c>
      <c r="B122" s="19" t="s">
        <v>260</v>
      </c>
      <c r="C122" s="12" t="s">
        <v>172</v>
      </c>
      <c r="D122" s="12" t="s">
        <v>269</v>
      </c>
      <c r="E122" s="20">
        <v>8.31</v>
      </c>
      <c r="F122" s="5"/>
    </row>
    <row r="123" spans="1:6" ht="15" x14ac:dyDescent="0.25">
      <c r="A123" s="12" t="s">
        <v>186</v>
      </c>
      <c r="B123" s="19" t="s">
        <v>260</v>
      </c>
      <c r="C123" s="12" t="s">
        <v>174</v>
      </c>
      <c r="D123" s="12" t="s">
        <v>270</v>
      </c>
      <c r="E123" s="20">
        <v>10.9</v>
      </c>
      <c r="F123" s="5"/>
    </row>
    <row r="124" spans="1:6" ht="13.2" x14ac:dyDescent="0.25">
      <c r="A124" s="12" t="s">
        <v>187</v>
      </c>
      <c r="B124" s="19" t="s">
        <v>188</v>
      </c>
      <c r="C124" s="12" t="s">
        <v>19</v>
      </c>
      <c r="D124" s="12" t="s">
        <v>271</v>
      </c>
      <c r="E124" s="46">
        <v>0.95</v>
      </c>
      <c r="F124" s="5"/>
    </row>
    <row r="125" spans="1:6" x14ac:dyDescent="0.25">
      <c r="A125" s="10" t="s">
        <v>189</v>
      </c>
      <c r="B125" s="14" t="s">
        <v>190</v>
      </c>
      <c r="C125" s="15"/>
      <c r="D125" s="15"/>
      <c r="E125" s="50"/>
      <c r="F125" s="5"/>
    </row>
    <row r="126" spans="1:6" ht="13.2" x14ac:dyDescent="0.25">
      <c r="A126" s="12" t="s">
        <v>191</v>
      </c>
      <c r="B126" s="19" t="s">
        <v>192</v>
      </c>
      <c r="C126" s="12" t="s">
        <v>19</v>
      </c>
      <c r="D126" s="12" t="s">
        <v>272</v>
      </c>
      <c r="E126" s="20">
        <v>0.2</v>
      </c>
      <c r="F126" s="5"/>
    </row>
    <row r="127" spans="1:6" ht="15" x14ac:dyDescent="0.25">
      <c r="A127" s="12" t="s">
        <v>193</v>
      </c>
      <c r="B127" s="19" t="s">
        <v>194</v>
      </c>
      <c r="C127" s="12" t="s">
        <v>172</v>
      </c>
      <c r="D127" s="12" t="s">
        <v>273</v>
      </c>
      <c r="E127" s="20">
        <v>1.47</v>
      </c>
      <c r="F127" s="5"/>
    </row>
    <row r="128" spans="1:6" ht="15" x14ac:dyDescent="0.25">
      <c r="A128" s="12" t="s">
        <v>195</v>
      </c>
      <c r="B128" s="19" t="s">
        <v>194</v>
      </c>
      <c r="C128" s="12" t="s">
        <v>174</v>
      </c>
      <c r="D128" s="12" t="s">
        <v>274</v>
      </c>
      <c r="E128" s="20">
        <v>1.93</v>
      </c>
      <c r="F128" s="5"/>
    </row>
    <row r="129" spans="1:6" ht="23.4" x14ac:dyDescent="0.25">
      <c r="A129" s="10" t="s">
        <v>196</v>
      </c>
      <c r="B129" s="17" t="s">
        <v>275</v>
      </c>
      <c r="C129" s="10" t="s">
        <v>19</v>
      </c>
      <c r="D129" s="12"/>
      <c r="E129" s="18">
        <f>ROUND(E130+E131+E132+E133+E134+E135+E136+E137+E138+E139,2)</f>
        <v>0.96</v>
      </c>
      <c r="F129" s="5"/>
    </row>
    <row r="130" spans="1:6" ht="48" customHeight="1" x14ac:dyDescent="0.25">
      <c r="A130" s="12" t="s">
        <v>197</v>
      </c>
      <c r="B130" s="44" t="s">
        <v>240</v>
      </c>
      <c r="C130" s="12" t="s">
        <v>19</v>
      </c>
      <c r="D130" s="51" t="s">
        <v>241</v>
      </c>
      <c r="E130" s="52">
        <v>0.96</v>
      </c>
      <c r="F130" s="5"/>
    </row>
    <row r="131" spans="1:6" ht="38.4" customHeight="1" x14ac:dyDescent="0.25">
      <c r="A131" s="12" t="s">
        <v>198</v>
      </c>
      <c r="B131" s="44" t="s">
        <v>276</v>
      </c>
      <c r="C131" s="12" t="s">
        <v>19</v>
      </c>
      <c r="D131" s="51" t="s">
        <v>277</v>
      </c>
      <c r="E131" s="52"/>
      <c r="F131" s="5"/>
    </row>
    <row r="132" spans="1:6" ht="40.799999999999997" customHeight="1" x14ac:dyDescent="0.25">
      <c r="A132" s="12" t="s">
        <v>199</v>
      </c>
      <c r="B132" s="44" t="s">
        <v>276</v>
      </c>
      <c r="C132" s="12" t="s">
        <v>19</v>
      </c>
      <c r="D132" s="51" t="s">
        <v>277</v>
      </c>
      <c r="E132" s="52"/>
      <c r="F132" s="5"/>
    </row>
    <row r="133" spans="1:6" ht="45" customHeight="1" x14ac:dyDescent="0.25">
      <c r="A133" s="12" t="s">
        <v>200</v>
      </c>
      <c r="B133" s="44" t="s">
        <v>276</v>
      </c>
      <c r="C133" s="12" t="s">
        <v>19</v>
      </c>
      <c r="D133" s="51" t="s">
        <v>277</v>
      </c>
      <c r="E133" s="52"/>
      <c r="F133" s="5"/>
    </row>
    <row r="134" spans="1:6" ht="45" customHeight="1" x14ac:dyDescent="0.25">
      <c r="A134" s="12" t="s">
        <v>201</v>
      </c>
      <c r="B134" s="44" t="s">
        <v>276</v>
      </c>
      <c r="C134" s="12" t="s">
        <v>19</v>
      </c>
      <c r="D134" s="51" t="s">
        <v>277</v>
      </c>
      <c r="E134" s="52"/>
      <c r="F134" s="5"/>
    </row>
    <row r="135" spans="1:6" ht="54" customHeight="1" x14ac:dyDescent="0.25">
      <c r="A135" s="12" t="s">
        <v>202</v>
      </c>
      <c r="B135" s="44" t="s">
        <v>276</v>
      </c>
      <c r="C135" s="12" t="s">
        <v>19</v>
      </c>
      <c r="D135" s="51" t="s">
        <v>277</v>
      </c>
      <c r="E135" s="52"/>
      <c r="F135" s="5"/>
    </row>
    <row r="136" spans="1:6" ht="45" customHeight="1" x14ac:dyDescent="0.25">
      <c r="A136" s="12" t="s">
        <v>203</v>
      </c>
      <c r="B136" s="44" t="s">
        <v>276</v>
      </c>
      <c r="C136" s="12" t="s">
        <v>19</v>
      </c>
      <c r="D136" s="51" t="s">
        <v>277</v>
      </c>
      <c r="E136" s="52"/>
      <c r="F136" s="5"/>
    </row>
    <row r="137" spans="1:6" ht="45" customHeight="1" x14ac:dyDescent="0.25">
      <c r="A137" s="12" t="s">
        <v>204</v>
      </c>
      <c r="B137" s="44" t="s">
        <v>276</v>
      </c>
      <c r="C137" s="12" t="s">
        <v>19</v>
      </c>
      <c r="D137" s="51" t="s">
        <v>277</v>
      </c>
      <c r="E137" s="52"/>
      <c r="F137" s="5"/>
    </row>
    <row r="138" spans="1:6" ht="45" customHeight="1" x14ac:dyDescent="0.25">
      <c r="A138" s="12" t="s">
        <v>205</v>
      </c>
      <c r="B138" s="44" t="s">
        <v>276</v>
      </c>
      <c r="C138" s="12" t="s">
        <v>19</v>
      </c>
      <c r="D138" s="51" t="s">
        <v>277</v>
      </c>
      <c r="E138" s="52"/>
      <c r="F138" s="5"/>
    </row>
    <row r="139" spans="1:6" ht="45" customHeight="1" x14ac:dyDescent="0.25">
      <c r="A139" s="12" t="s">
        <v>206</v>
      </c>
      <c r="B139" s="44" t="s">
        <v>276</v>
      </c>
      <c r="C139" s="12" t="s">
        <v>19</v>
      </c>
      <c r="D139" s="51" t="s">
        <v>277</v>
      </c>
      <c r="E139" s="52"/>
      <c r="F139" s="5"/>
    </row>
    <row r="140" spans="1:6" ht="23.4" x14ac:dyDescent="0.25">
      <c r="A140" s="10" t="s">
        <v>207</v>
      </c>
      <c r="B140" s="17" t="s">
        <v>278</v>
      </c>
      <c r="C140" s="10" t="s">
        <v>19</v>
      </c>
      <c r="D140" s="12"/>
      <c r="E140" s="18">
        <v>9.86</v>
      </c>
      <c r="F140" s="5"/>
    </row>
    <row r="141" spans="1:6" ht="68.25" customHeight="1" x14ac:dyDescent="0.25">
      <c r="A141" s="10" t="s">
        <v>208</v>
      </c>
      <c r="B141" s="30" t="s">
        <v>209</v>
      </c>
      <c r="C141" s="10" t="s">
        <v>19</v>
      </c>
      <c r="D141" s="51" t="s">
        <v>279</v>
      </c>
      <c r="E141" s="52"/>
      <c r="F141" s="5"/>
    </row>
    <row r="142" spans="1:6" x14ac:dyDescent="0.25">
      <c r="A142" s="10" t="s">
        <v>210</v>
      </c>
      <c r="B142" s="30" t="s">
        <v>280</v>
      </c>
      <c r="C142" s="10" t="s">
        <v>19</v>
      </c>
      <c r="D142" s="12" t="s">
        <v>100</v>
      </c>
      <c r="E142" s="18">
        <v>9.07</v>
      </c>
      <c r="F142" s="5"/>
    </row>
    <row r="143" spans="1:6" x14ac:dyDescent="0.25">
      <c r="A143" s="10" t="s">
        <v>211</v>
      </c>
      <c r="B143" s="30" t="s">
        <v>281</v>
      </c>
      <c r="C143" s="10" t="s">
        <v>19</v>
      </c>
      <c r="D143" s="12" t="s">
        <v>100</v>
      </c>
      <c r="E143" s="18">
        <v>9.5500000000000007</v>
      </c>
      <c r="F143" s="5"/>
    </row>
    <row r="144" spans="1:6" x14ac:dyDescent="0.25">
      <c r="A144" s="10" t="s">
        <v>212</v>
      </c>
      <c r="B144" s="30" t="s">
        <v>282</v>
      </c>
      <c r="C144" s="10" t="s">
        <v>19</v>
      </c>
      <c r="D144" s="12" t="s">
        <v>100</v>
      </c>
      <c r="E144" s="52">
        <v>9.56</v>
      </c>
      <c r="F144" s="5"/>
    </row>
    <row r="145" spans="1:6" x14ac:dyDescent="0.25">
      <c r="A145" s="10" t="s">
        <v>213</v>
      </c>
      <c r="B145" s="30" t="s">
        <v>214</v>
      </c>
      <c r="C145" s="10" t="s">
        <v>215</v>
      </c>
      <c r="D145" s="12" t="s">
        <v>100</v>
      </c>
      <c r="E145" s="18">
        <f>((-E144 + E142)/ E144)*100</f>
        <v>-5.1255230125523035</v>
      </c>
      <c r="F145" s="5"/>
    </row>
    <row r="146" spans="1:6" x14ac:dyDescent="0.25">
      <c r="A146" s="12" t="s">
        <v>216</v>
      </c>
      <c r="B146" s="19" t="s">
        <v>217</v>
      </c>
      <c r="C146" s="12" t="s">
        <v>107</v>
      </c>
      <c r="D146" s="121" t="s">
        <v>68</v>
      </c>
      <c r="E146" s="53">
        <v>2848649</v>
      </c>
      <c r="F146" s="5"/>
    </row>
    <row r="147" spans="1:6" x14ac:dyDescent="0.25">
      <c r="A147" s="12" t="s">
        <v>218</v>
      </c>
      <c r="B147" s="19" t="s">
        <v>219</v>
      </c>
      <c r="C147" s="12" t="s">
        <v>107</v>
      </c>
      <c r="D147" s="122"/>
      <c r="E147" s="54">
        <f>SUM(E148:E154)</f>
        <v>2848649</v>
      </c>
      <c r="F147" s="5"/>
    </row>
    <row r="148" spans="1:6" x14ac:dyDescent="0.25">
      <c r="A148" s="12" t="s">
        <v>220</v>
      </c>
      <c r="B148" s="44" t="s">
        <v>283</v>
      </c>
      <c r="C148" s="12" t="s">
        <v>107</v>
      </c>
      <c r="D148" s="122"/>
      <c r="E148" s="53">
        <v>2848649</v>
      </c>
      <c r="F148" s="5"/>
    </row>
    <row r="149" spans="1:6" x14ac:dyDescent="0.25">
      <c r="A149" s="12" t="s">
        <v>221</v>
      </c>
      <c r="B149" s="44" t="s">
        <v>283</v>
      </c>
      <c r="C149" s="12" t="s">
        <v>107</v>
      </c>
      <c r="D149" s="122"/>
      <c r="E149" s="53"/>
      <c r="F149" s="5"/>
    </row>
    <row r="150" spans="1:6" x14ac:dyDescent="0.25">
      <c r="A150" s="12" t="s">
        <v>222</v>
      </c>
      <c r="B150" s="44" t="s">
        <v>283</v>
      </c>
      <c r="C150" s="12" t="s">
        <v>107</v>
      </c>
      <c r="D150" s="122"/>
      <c r="E150" s="53"/>
      <c r="F150" s="5"/>
    </row>
    <row r="151" spans="1:6" x14ac:dyDescent="0.25">
      <c r="A151" s="12" t="s">
        <v>223</v>
      </c>
      <c r="B151" s="44" t="s">
        <v>283</v>
      </c>
      <c r="C151" s="12" t="s">
        <v>107</v>
      </c>
      <c r="D151" s="122"/>
      <c r="E151" s="53"/>
      <c r="F151" s="5"/>
    </row>
    <row r="152" spans="1:6" x14ac:dyDescent="0.25">
      <c r="A152" s="12" t="s">
        <v>224</v>
      </c>
      <c r="B152" s="44" t="s">
        <v>283</v>
      </c>
      <c r="C152" s="12" t="s">
        <v>107</v>
      </c>
      <c r="D152" s="122"/>
      <c r="E152" s="53"/>
      <c r="F152" s="5"/>
    </row>
    <row r="153" spans="1:6" x14ac:dyDescent="0.25">
      <c r="A153" s="12" t="s">
        <v>225</v>
      </c>
      <c r="B153" s="44" t="s">
        <v>283</v>
      </c>
      <c r="C153" s="12" t="s">
        <v>107</v>
      </c>
      <c r="D153" s="122"/>
      <c r="E153" s="53"/>
      <c r="F153" s="5"/>
    </row>
    <row r="154" spans="1:6" x14ac:dyDescent="0.25">
      <c r="A154" s="12" t="s">
        <v>226</v>
      </c>
      <c r="B154" s="44" t="s">
        <v>283</v>
      </c>
      <c r="C154" s="12" t="s">
        <v>107</v>
      </c>
      <c r="D154" s="122"/>
      <c r="E154" s="53"/>
      <c r="F154" s="5"/>
    </row>
    <row r="155" spans="1:6" x14ac:dyDescent="0.25">
      <c r="A155" s="12" t="s">
        <v>227</v>
      </c>
      <c r="B155" s="19" t="s">
        <v>228</v>
      </c>
      <c r="C155" s="12" t="s">
        <v>107</v>
      </c>
      <c r="D155" s="122"/>
      <c r="E155" s="54">
        <f>SUM(E156:E162)</f>
        <v>2591730</v>
      </c>
      <c r="F155" s="5"/>
    </row>
    <row r="156" spans="1:6" x14ac:dyDescent="0.25">
      <c r="A156" s="12" t="s">
        <v>229</v>
      </c>
      <c r="B156" s="44" t="s">
        <v>283</v>
      </c>
      <c r="C156" s="12" t="s">
        <v>107</v>
      </c>
      <c r="D156" s="122"/>
      <c r="E156" s="53">
        <v>2591730</v>
      </c>
      <c r="F156" s="5"/>
    </row>
    <row r="157" spans="1:6" x14ac:dyDescent="0.25">
      <c r="A157" s="12" t="s">
        <v>230</v>
      </c>
      <c r="B157" s="44" t="s">
        <v>283</v>
      </c>
      <c r="C157" s="12" t="s">
        <v>107</v>
      </c>
      <c r="D157" s="122"/>
      <c r="E157" s="53"/>
      <c r="F157" s="5"/>
    </row>
    <row r="158" spans="1:6" x14ac:dyDescent="0.25">
      <c r="A158" s="12" t="s">
        <v>231</v>
      </c>
      <c r="B158" s="44" t="s">
        <v>283</v>
      </c>
      <c r="C158" s="12" t="s">
        <v>107</v>
      </c>
      <c r="D158" s="122"/>
      <c r="E158" s="53"/>
      <c r="F158" s="5"/>
    </row>
    <row r="159" spans="1:6" x14ac:dyDescent="0.25">
      <c r="A159" s="12" t="s">
        <v>232</v>
      </c>
      <c r="B159" s="44" t="s">
        <v>283</v>
      </c>
      <c r="C159" s="12" t="s">
        <v>107</v>
      </c>
      <c r="D159" s="122"/>
      <c r="E159" s="53"/>
      <c r="F159" s="5"/>
    </row>
    <row r="160" spans="1:6" x14ac:dyDescent="0.25">
      <c r="A160" s="12" t="s">
        <v>233</v>
      </c>
      <c r="B160" s="44" t="s">
        <v>283</v>
      </c>
      <c r="C160" s="12" t="s">
        <v>107</v>
      </c>
      <c r="D160" s="122"/>
      <c r="E160" s="53"/>
      <c r="F160" s="5"/>
    </row>
    <row r="161" spans="1:6" x14ac:dyDescent="0.25">
      <c r="A161" s="12" t="s">
        <v>234</v>
      </c>
      <c r="B161" s="44" t="s">
        <v>283</v>
      </c>
      <c r="C161" s="12" t="s">
        <v>107</v>
      </c>
      <c r="D161" s="122"/>
      <c r="E161" s="53"/>
      <c r="F161" s="5"/>
    </row>
    <row r="162" spans="1:6" x14ac:dyDescent="0.25">
      <c r="A162" s="12" t="s">
        <v>235</v>
      </c>
      <c r="B162" s="44" t="s">
        <v>283</v>
      </c>
      <c r="C162" s="12" t="s">
        <v>107</v>
      </c>
      <c r="D162" s="123"/>
      <c r="E162" s="53"/>
      <c r="F162" s="5"/>
    </row>
    <row r="163" spans="1:6" ht="39" customHeight="1" x14ac:dyDescent="0.25">
      <c r="A163" s="55" t="s">
        <v>236</v>
      </c>
      <c r="B163" s="19" t="s">
        <v>237</v>
      </c>
      <c r="C163" s="124" t="s">
        <v>242</v>
      </c>
      <c r="D163" s="125"/>
      <c r="E163" s="126"/>
      <c r="F163" s="5"/>
    </row>
    <row r="164" spans="1:6" x14ac:dyDescent="0.25">
      <c r="A164" s="56"/>
      <c r="B164" s="57"/>
      <c r="C164" s="56"/>
      <c r="D164" s="58"/>
      <c r="E164" s="59"/>
      <c r="F164" s="5"/>
    </row>
    <row r="165" spans="1:6" x14ac:dyDescent="0.25">
      <c r="A165" s="5"/>
      <c r="B165" s="5" t="s">
        <v>243</v>
      </c>
      <c r="C165" s="5"/>
      <c r="D165" s="5" t="s">
        <v>244</v>
      </c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</sheetData>
  <mergeCells count="8">
    <mergeCell ref="D146:D162"/>
    <mergeCell ref="C163:E163"/>
    <mergeCell ref="A13:A14"/>
    <mergeCell ref="E13:E14"/>
    <mergeCell ref="A110:A111"/>
    <mergeCell ref="E110:E111"/>
    <mergeCell ref="A119:A120"/>
    <mergeCell ref="E119:E120"/>
  </mergeCells>
  <dataValidations count="3">
    <dataValidation type="list" allowBlank="1" showErrorMessage="1" errorTitle="Klaida" error="Nurodytas blogas mėnuo" sqref="D146:D162" xr:uid="{84AAC700-FECE-42CB-8FCE-0E30E31828EC}">
      <formula1>$I$9:$I$20</formula1>
    </dataValidation>
    <dataValidation type="list" showErrorMessage="1" errorTitle="Klaida" error="Klaidinga kuro rūšis" sqref="B32 B41 B29 B26 B23 B20 B38 B35" xr:uid="{3724C57E-D1D4-4B36-99E6-734E7ACB74CD}">
      <formula1>$G$9:$G$21</formula1>
    </dataValidation>
    <dataValidation showErrorMessage="1" errorTitle="Klaida" error="Klaidinga kuro rūšis" sqref="B16" xr:uid="{DF162CE4-6257-4E56-977F-4E08BEBEA3DD}"/>
  </dataValidation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3E32-339D-40FA-9549-1D9E5C45A923}">
  <dimension ref="A1:I176"/>
  <sheetViews>
    <sheetView topLeftCell="A34" workbookViewId="0">
      <selection sqref="A1:XFD1048576"/>
    </sheetView>
  </sheetViews>
  <sheetFormatPr defaultRowHeight="14.4" x14ac:dyDescent="0.3"/>
  <cols>
    <col min="1" max="1" width="10.44140625" customWidth="1"/>
    <col min="2" max="2" width="110.44140625" bestFit="1" customWidth="1"/>
    <col min="3" max="3" width="12.44140625" bestFit="1" customWidth="1"/>
    <col min="4" max="4" width="38.5546875" customWidth="1"/>
    <col min="5" max="5" width="12.5546875" customWidth="1"/>
    <col min="7" max="7" width="32.33203125" hidden="1" customWidth="1"/>
    <col min="8" max="8" width="27.44140625" hidden="1" customWidth="1"/>
    <col min="9" max="9" width="10.44140625" hidden="1" customWidth="1"/>
  </cols>
  <sheetData>
    <row r="1" spans="1:9" ht="15" thickBot="1" x14ac:dyDescent="0.35">
      <c r="A1" s="61" t="s">
        <v>0</v>
      </c>
      <c r="B1" s="62"/>
      <c r="C1" s="62"/>
      <c r="D1" s="62"/>
      <c r="E1" s="62"/>
    </row>
    <row r="2" spans="1:9" ht="15" thickBot="1" x14ac:dyDescent="0.35">
      <c r="A2" s="61" t="s">
        <v>284</v>
      </c>
      <c r="B2" s="62"/>
      <c r="C2" s="62"/>
      <c r="D2" s="62"/>
      <c r="E2" s="62"/>
    </row>
    <row r="3" spans="1:9" ht="15" thickBot="1" x14ac:dyDescent="0.35">
      <c r="A3" s="62"/>
      <c r="B3" s="62"/>
      <c r="C3" s="62"/>
      <c r="D3" s="62"/>
      <c r="E3" s="62"/>
    </row>
    <row r="4" spans="1:9" ht="15" thickBot="1" x14ac:dyDescent="0.35">
      <c r="A4" s="62"/>
      <c r="B4" s="62"/>
      <c r="C4" s="62"/>
      <c r="D4" s="62"/>
      <c r="E4" s="62"/>
    </row>
    <row r="5" spans="1:9" ht="15" thickBot="1" x14ac:dyDescent="0.35">
      <c r="A5" s="63" t="s">
        <v>1</v>
      </c>
      <c r="B5" s="62"/>
      <c r="C5" s="62"/>
      <c r="D5" s="62"/>
      <c r="E5" s="62"/>
    </row>
    <row r="6" spans="1:9" ht="15" thickBot="1" x14ac:dyDescent="0.35">
      <c r="A6" s="62"/>
      <c r="B6" s="62"/>
      <c r="C6" s="62"/>
      <c r="D6" s="62"/>
      <c r="E6" s="62"/>
    </row>
    <row r="7" spans="1:9" x14ac:dyDescent="0.3">
      <c r="A7" s="64"/>
      <c r="B7" s="65"/>
      <c r="C7" s="64"/>
      <c r="D7" s="64"/>
      <c r="E7" s="64"/>
      <c r="F7" s="64"/>
    </row>
    <row r="8" spans="1:9" ht="15.6" x14ac:dyDescent="0.3">
      <c r="A8" s="66"/>
      <c r="B8" s="67"/>
      <c r="C8" s="66"/>
      <c r="D8" s="66"/>
      <c r="E8" s="68" t="s">
        <v>2</v>
      </c>
      <c r="F8" s="64"/>
    </row>
    <row r="9" spans="1:9" x14ac:dyDescent="0.3">
      <c r="A9" s="69" t="s">
        <v>3</v>
      </c>
      <c r="B9" s="69" t="s">
        <v>4</v>
      </c>
      <c r="C9" s="69" t="s">
        <v>5</v>
      </c>
      <c r="D9" s="69" t="s">
        <v>6</v>
      </c>
      <c r="E9" s="69" t="s">
        <v>7</v>
      </c>
      <c r="F9" s="64"/>
      <c r="G9" s="70" t="s">
        <v>8</v>
      </c>
      <c r="H9" s="70" t="s">
        <v>9</v>
      </c>
      <c r="I9" s="70" t="s">
        <v>10</v>
      </c>
    </row>
    <row r="10" spans="1:9" x14ac:dyDescent="0.3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64"/>
      <c r="G10" s="72" t="s">
        <v>11</v>
      </c>
      <c r="H10" s="72" t="s">
        <v>12</v>
      </c>
      <c r="I10" s="72" t="s">
        <v>13</v>
      </c>
    </row>
    <row r="11" spans="1:9" x14ac:dyDescent="0.3">
      <c r="A11" s="69" t="s">
        <v>14</v>
      </c>
      <c r="B11" s="73" t="s">
        <v>285</v>
      </c>
      <c r="C11" s="74"/>
      <c r="D11" s="74"/>
      <c r="E11" s="75"/>
      <c r="F11" s="64"/>
      <c r="G11" s="72" t="s">
        <v>15</v>
      </c>
      <c r="H11" s="72" t="s">
        <v>16</v>
      </c>
      <c r="I11" s="72" t="s">
        <v>17</v>
      </c>
    </row>
    <row r="12" spans="1:9" ht="41.4" x14ac:dyDescent="0.3">
      <c r="A12" s="71" t="s">
        <v>18</v>
      </c>
      <c r="B12" s="76" t="s">
        <v>286</v>
      </c>
      <c r="C12" s="71" t="s">
        <v>19</v>
      </c>
      <c r="D12" s="71" t="s">
        <v>287</v>
      </c>
      <c r="E12" s="77" t="e">
        <f>ROUND(E13+E14,2)</f>
        <v>#REF!</v>
      </c>
      <c r="F12" s="64"/>
      <c r="G12" s="72" t="s">
        <v>20</v>
      </c>
      <c r="H12" s="72" t="s">
        <v>21</v>
      </c>
      <c r="I12" s="72" t="s">
        <v>22</v>
      </c>
    </row>
    <row r="13" spans="1:9" ht="16.2" x14ac:dyDescent="0.3">
      <c r="A13" s="71" t="s">
        <v>23</v>
      </c>
      <c r="B13" s="78" t="s">
        <v>288</v>
      </c>
      <c r="C13" s="71" t="s">
        <v>19</v>
      </c>
      <c r="D13" s="71" t="s">
        <v>289</v>
      </c>
      <c r="E13" s="79">
        <v>1.26</v>
      </c>
      <c r="F13" s="64"/>
      <c r="G13" s="72" t="s">
        <v>24</v>
      </c>
      <c r="H13" s="72" t="s">
        <v>25</v>
      </c>
      <c r="I13" s="72" t="s">
        <v>26</v>
      </c>
    </row>
    <row r="14" spans="1:9" ht="15.75" customHeight="1" x14ac:dyDescent="0.3">
      <c r="A14" s="140" t="s">
        <v>27</v>
      </c>
      <c r="B14" s="81" t="s">
        <v>290</v>
      </c>
      <c r="C14" s="71" t="s">
        <v>19</v>
      </c>
      <c r="D14" s="71" t="s">
        <v>291</v>
      </c>
      <c r="E14" s="142" t="e">
        <f>0.22+(20107*SIS011_F_Vidutinesverti1Kainos1)*100/18531063</f>
        <v>#REF!</v>
      </c>
      <c r="F14" s="64"/>
      <c r="G14" s="72" t="s">
        <v>28</v>
      </c>
      <c r="H14" s="72" t="s">
        <v>29</v>
      </c>
      <c r="I14" s="72" t="s">
        <v>30</v>
      </c>
    </row>
    <row r="15" spans="1:9" ht="26.25" customHeight="1" x14ac:dyDescent="0.3">
      <c r="A15" s="141"/>
      <c r="B15" s="82"/>
      <c r="C15" s="71" t="s">
        <v>31</v>
      </c>
      <c r="D15" s="83" t="s">
        <v>238</v>
      </c>
      <c r="E15" s="143"/>
      <c r="F15" s="64"/>
      <c r="G15" s="72" t="s">
        <v>32</v>
      </c>
      <c r="H15" s="72" t="s">
        <v>33</v>
      </c>
      <c r="I15" s="72" t="s">
        <v>34</v>
      </c>
    </row>
    <row r="16" spans="1:9" ht="22.5" customHeight="1" x14ac:dyDescent="0.3">
      <c r="A16" s="71" t="s">
        <v>35</v>
      </c>
      <c r="B16" s="85" t="s">
        <v>36</v>
      </c>
      <c r="C16" s="80" t="s">
        <v>37</v>
      </c>
      <c r="D16" s="86"/>
      <c r="E16" s="87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0</v>
      </c>
      <c r="F16" s="64"/>
      <c r="G16" s="72" t="s">
        <v>38</v>
      </c>
      <c r="H16" s="72" t="s">
        <v>39</v>
      </c>
      <c r="I16" s="72" t="s">
        <v>40</v>
      </c>
    </row>
    <row r="17" spans="1:9" x14ac:dyDescent="0.3">
      <c r="A17" s="88" t="s">
        <v>41</v>
      </c>
      <c r="B17" s="89" t="s">
        <v>42</v>
      </c>
      <c r="C17" s="90"/>
      <c r="D17" s="90"/>
      <c r="E17" s="91"/>
      <c r="F17" s="64"/>
      <c r="G17" s="72" t="s">
        <v>43</v>
      </c>
      <c r="H17" s="72" t="s">
        <v>44</v>
      </c>
      <c r="I17" s="72" t="s">
        <v>45</v>
      </c>
    </row>
    <row r="18" spans="1:9" x14ac:dyDescent="0.3">
      <c r="A18" s="71" t="s">
        <v>46</v>
      </c>
      <c r="B18" s="78" t="s">
        <v>47</v>
      </c>
      <c r="C18" s="92" t="s">
        <v>48</v>
      </c>
      <c r="D18" s="93"/>
      <c r="E18" s="84">
        <v>46.015999999999998</v>
      </c>
      <c r="F18" s="66"/>
      <c r="G18" s="72" t="s">
        <v>49</v>
      </c>
      <c r="H18" s="72" t="s">
        <v>50</v>
      </c>
      <c r="I18" s="72" t="s">
        <v>51</v>
      </c>
    </row>
    <row r="19" spans="1:9" x14ac:dyDescent="0.3">
      <c r="A19" s="71" t="s">
        <v>52</v>
      </c>
      <c r="B19" s="78" t="s">
        <v>53</v>
      </c>
      <c r="C19" s="71" t="s">
        <v>54</v>
      </c>
      <c r="D19" s="94"/>
      <c r="E19" s="79">
        <v>1800</v>
      </c>
      <c r="F19" s="66"/>
      <c r="G19" s="72" t="s">
        <v>55</v>
      </c>
      <c r="H19" s="72" t="s">
        <v>56</v>
      </c>
      <c r="I19" s="72" t="s">
        <v>57</v>
      </c>
    </row>
    <row r="20" spans="1:9" x14ac:dyDescent="0.3">
      <c r="A20" s="71" t="s">
        <v>58</v>
      </c>
      <c r="B20" s="78" t="s">
        <v>59</v>
      </c>
      <c r="C20" s="71" t="s">
        <v>60</v>
      </c>
      <c r="D20" s="94"/>
      <c r="E20" s="79">
        <v>2076.0700000000002</v>
      </c>
      <c r="F20" s="64"/>
      <c r="G20" s="72" t="s">
        <v>61</v>
      </c>
      <c r="H20" s="72" t="s">
        <v>62</v>
      </c>
      <c r="I20" s="72" t="s">
        <v>63</v>
      </c>
    </row>
    <row r="21" spans="1:9" x14ac:dyDescent="0.3">
      <c r="A21" s="71" t="s">
        <v>64</v>
      </c>
      <c r="B21" s="95" t="s">
        <v>15</v>
      </c>
      <c r="C21" s="96"/>
      <c r="D21" s="96"/>
      <c r="E21" s="97"/>
      <c r="F21" s="64"/>
      <c r="G21" s="72" t="s">
        <v>66</v>
      </c>
      <c r="H21" s="72" t="s">
        <v>67</v>
      </c>
      <c r="I21" s="72" t="s">
        <v>68</v>
      </c>
    </row>
    <row r="22" spans="1:9" x14ac:dyDescent="0.3">
      <c r="A22" s="71" t="s">
        <v>69</v>
      </c>
      <c r="B22" s="7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71" t="s">
        <v>48</v>
      </c>
      <c r="D22" s="83"/>
      <c r="E22" s="79">
        <v>23.02</v>
      </c>
      <c r="F22" s="64"/>
      <c r="G22" s="72" t="s">
        <v>70</v>
      </c>
      <c r="H22" s="72" t="s">
        <v>71</v>
      </c>
      <c r="I22" s="98"/>
    </row>
    <row r="23" spans="1:9" x14ac:dyDescent="0.3">
      <c r="A23" s="71" t="s">
        <v>72</v>
      </c>
      <c r="B23" s="7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71" t="s">
        <v>73</v>
      </c>
      <c r="D23" s="94"/>
      <c r="E23" s="79">
        <v>520.5</v>
      </c>
      <c r="F23" s="64"/>
    </row>
    <row r="24" spans="1:9" x14ac:dyDescent="0.3">
      <c r="A24" s="71" t="s">
        <v>74</v>
      </c>
      <c r="B24" s="95" t="s">
        <v>32</v>
      </c>
      <c r="C24" s="99"/>
      <c r="D24" s="90"/>
      <c r="E24" s="91"/>
      <c r="F24" s="64"/>
    </row>
    <row r="25" spans="1:9" x14ac:dyDescent="0.3">
      <c r="A25" s="71" t="s">
        <v>75</v>
      </c>
      <c r="B25" s="7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71" t="s">
        <v>48</v>
      </c>
      <c r="D25" s="83"/>
      <c r="E25" s="79">
        <v>44</v>
      </c>
      <c r="F25" s="64"/>
    </row>
    <row r="26" spans="1:9" x14ac:dyDescent="0.3">
      <c r="A26" s="71" t="s">
        <v>76</v>
      </c>
      <c r="B26" s="7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71" t="s">
        <v>73</v>
      </c>
      <c r="D26" s="94"/>
      <c r="E26" s="79">
        <v>990.5</v>
      </c>
      <c r="F26" s="64"/>
    </row>
    <row r="27" spans="1:9" x14ac:dyDescent="0.3">
      <c r="A27" s="71" t="s">
        <v>77</v>
      </c>
      <c r="B27" s="95" t="s">
        <v>24</v>
      </c>
      <c r="C27" s="99"/>
      <c r="D27" s="90"/>
      <c r="E27" s="91"/>
      <c r="F27" s="64"/>
    </row>
    <row r="28" spans="1:9" x14ac:dyDescent="0.3">
      <c r="A28" s="71" t="s">
        <v>78</v>
      </c>
      <c r="B28" s="7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Malkinės medienos kuro kaina, taikoma šilumos kainos skaičiavimuose</v>
      </c>
      <c r="C28" s="71" t="s">
        <v>48</v>
      </c>
      <c r="D28" s="83"/>
      <c r="E28" s="79">
        <v>71.66</v>
      </c>
      <c r="F28" s="64"/>
    </row>
    <row r="29" spans="1:9" x14ac:dyDescent="0.3">
      <c r="A29" s="71" t="s">
        <v>79</v>
      </c>
      <c r="B29" s="7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Malkinės medienos kuro kiekis, taikomas šilumos kainos skaičiavime</v>
      </c>
      <c r="C29" s="71" t="s">
        <v>73</v>
      </c>
      <c r="D29" s="94"/>
      <c r="E29" s="79">
        <v>110</v>
      </c>
      <c r="F29" s="64"/>
    </row>
    <row r="30" spans="1:9" x14ac:dyDescent="0.3">
      <c r="A30" s="71" t="s">
        <v>80</v>
      </c>
      <c r="B30" s="95" t="s">
        <v>49</v>
      </c>
      <c r="C30" s="99"/>
      <c r="D30" s="90"/>
      <c r="E30" s="91"/>
      <c r="F30" s="64"/>
    </row>
    <row r="31" spans="1:9" x14ac:dyDescent="0.3">
      <c r="A31" s="71" t="s">
        <v>81</v>
      </c>
      <c r="B31" s="7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Suskystintų dujų kuro kaina, taikoma šilumos kainos skaičiavimuose</v>
      </c>
      <c r="C31" s="71" t="s">
        <v>48</v>
      </c>
      <c r="D31" s="83"/>
      <c r="E31" s="79">
        <v>47.02</v>
      </c>
      <c r="F31" s="64"/>
    </row>
    <row r="32" spans="1:9" x14ac:dyDescent="0.3">
      <c r="A32" s="71" t="s">
        <v>82</v>
      </c>
      <c r="B32" s="7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Suskystintų dujų kuro kiekis, taikomas šilumos kainos skaičiavime</v>
      </c>
      <c r="C32" s="71" t="s">
        <v>73</v>
      </c>
      <c r="D32" s="94"/>
      <c r="E32" s="79">
        <v>120.2</v>
      </c>
      <c r="F32" s="64"/>
    </row>
    <row r="33" spans="1:6" x14ac:dyDescent="0.3">
      <c r="A33" s="71" t="s">
        <v>83</v>
      </c>
      <c r="B33" s="95" t="s">
        <v>28</v>
      </c>
      <c r="C33" s="99"/>
      <c r="D33" s="90"/>
      <c r="E33" s="91"/>
      <c r="F33" s="64"/>
    </row>
    <row r="34" spans="1:6" x14ac:dyDescent="0.3">
      <c r="A34" s="71" t="s">
        <v>84</v>
      </c>
      <c r="B34" s="7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Medienos briketų kuro kaina, taikoma šilumos kainos skaičiavimuose</v>
      </c>
      <c r="C34" s="71" t="s">
        <v>48</v>
      </c>
      <c r="D34" s="83"/>
      <c r="E34" s="79">
        <v>61.6</v>
      </c>
      <c r="F34" s="64"/>
    </row>
    <row r="35" spans="1:6" x14ac:dyDescent="0.3">
      <c r="A35" s="71" t="s">
        <v>85</v>
      </c>
      <c r="B35" s="7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Medienos briketų kuro kiekis, taikomas šilumos kainos skaičiavime</v>
      </c>
      <c r="C35" s="71" t="s">
        <v>73</v>
      </c>
      <c r="D35" s="94"/>
      <c r="E35" s="79">
        <v>12.5</v>
      </c>
      <c r="F35" s="64"/>
    </row>
    <row r="36" spans="1:6" x14ac:dyDescent="0.3">
      <c r="A36" s="71" t="s">
        <v>86</v>
      </c>
      <c r="B36" s="95" t="s">
        <v>65</v>
      </c>
      <c r="C36" s="99"/>
      <c r="D36" s="90"/>
      <c r="E36" s="91"/>
      <c r="F36" s="64"/>
    </row>
    <row r="37" spans="1:6" x14ac:dyDescent="0.3">
      <c r="A37" s="71" t="s">
        <v>87</v>
      </c>
      <c r="B37" s="7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71" t="s">
        <v>48</v>
      </c>
      <c r="D37" s="83"/>
      <c r="E37" s="79"/>
      <c r="F37" s="64"/>
    </row>
    <row r="38" spans="1:6" x14ac:dyDescent="0.3">
      <c r="A38" s="71" t="s">
        <v>88</v>
      </c>
      <c r="B38" s="7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71" t="s">
        <v>73</v>
      </c>
      <c r="D38" s="94"/>
      <c r="E38" s="79"/>
      <c r="F38" s="64"/>
    </row>
    <row r="39" spans="1:6" x14ac:dyDescent="0.3">
      <c r="A39" s="71" t="s">
        <v>89</v>
      </c>
      <c r="B39" s="95" t="s">
        <v>65</v>
      </c>
      <c r="C39" s="99"/>
      <c r="D39" s="90"/>
      <c r="E39" s="91"/>
      <c r="F39" s="64"/>
    </row>
    <row r="40" spans="1:6" x14ac:dyDescent="0.3">
      <c r="A40" s="71" t="s">
        <v>90</v>
      </c>
      <c r="B40" s="7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71" t="s">
        <v>48</v>
      </c>
      <c r="D40" s="83"/>
      <c r="E40" s="79"/>
      <c r="F40" s="64"/>
    </row>
    <row r="41" spans="1:6" x14ac:dyDescent="0.3">
      <c r="A41" s="71" t="s">
        <v>91</v>
      </c>
      <c r="B41" s="7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71" t="s">
        <v>73</v>
      </c>
      <c r="D41" s="94"/>
      <c r="E41" s="79"/>
      <c r="F41" s="64"/>
    </row>
    <row r="42" spans="1:6" x14ac:dyDescent="0.3">
      <c r="A42" s="71" t="s">
        <v>92</v>
      </c>
      <c r="B42" s="95" t="s">
        <v>65</v>
      </c>
      <c r="C42" s="99"/>
      <c r="D42" s="90"/>
      <c r="E42" s="91"/>
      <c r="F42" s="64"/>
    </row>
    <row r="43" spans="1:6" x14ac:dyDescent="0.3">
      <c r="A43" s="71" t="s">
        <v>93</v>
      </c>
      <c r="B43" s="7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71" t="s">
        <v>48</v>
      </c>
      <c r="D43" s="83"/>
      <c r="E43" s="79"/>
      <c r="F43" s="64"/>
    </row>
    <row r="44" spans="1:6" x14ac:dyDescent="0.3">
      <c r="A44" s="71" t="s">
        <v>94</v>
      </c>
      <c r="B44" s="7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71" t="s">
        <v>73</v>
      </c>
      <c r="D44" s="94"/>
      <c r="E44" s="79"/>
      <c r="F44" s="64"/>
    </row>
    <row r="45" spans="1:6" x14ac:dyDescent="0.3">
      <c r="A45" s="71" t="s">
        <v>95</v>
      </c>
      <c r="B45" s="100" t="s">
        <v>96</v>
      </c>
      <c r="C45" s="99"/>
      <c r="D45" s="90"/>
      <c r="E45" s="91"/>
      <c r="F45" s="64"/>
    </row>
    <row r="46" spans="1:6" x14ac:dyDescent="0.3">
      <c r="A46" s="71" t="s">
        <v>97</v>
      </c>
      <c r="B46" s="78" t="str">
        <f>B45&amp;" kuro kaina, taikoma šilumos kainos skaičiavimuose"</f>
        <v>Kuro rūšis (įvardinti) kuro kaina, taikoma šilumos kainos skaičiavimuose</v>
      </c>
      <c r="C46" s="71" t="s">
        <v>48</v>
      </c>
      <c r="D46" s="83"/>
      <c r="E46" s="79"/>
      <c r="F46" s="64"/>
    </row>
    <row r="47" spans="1:6" x14ac:dyDescent="0.3">
      <c r="A47" s="71" t="s">
        <v>98</v>
      </c>
      <c r="B47" s="78" t="str">
        <f>B45&amp;" kuro kiekis, taikomas šilumos kainos skaičiavime"</f>
        <v>Kuro rūšis (įvardinti) kuro kiekis, taikomas šilumos kainos skaičiavime</v>
      </c>
      <c r="C47" s="71" t="s">
        <v>73</v>
      </c>
      <c r="D47" s="94"/>
      <c r="E47" s="79"/>
      <c r="F47" s="64"/>
    </row>
    <row r="48" spans="1:6" x14ac:dyDescent="0.3">
      <c r="A48" s="71" t="s">
        <v>99</v>
      </c>
      <c r="B48" s="101" t="s">
        <v>292</v>
      </c>
      <c r="C48" s="71" t="s">
        <v>19</v>
      </c>
      <c r="D48" s="71" t="s">
        <v>100</v>
      </c>
      <c r="E48" s="102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64"/>
    </row>
    <row r="49" spans="1:6" x14ac:dyDescent="0.3">
      <c r="A49" s="71" t="s">
        <v>101</v>
      </c>
      <c r="B49" s="103" t="s">
        <v>293</v>
      </c>
      <c r="C49" s="71" t="s">
        <v>102</v>
      </c>
      <c r="D49" s="71" t="s">
        <v>100</v>
      </c>
      <c r="E49" s="71" t="s">
        <v>102</v>
      </c>
      <c r="F49" s="64"/>
    </row>
    <row r="50" spans="1:6" x14ac:dyDescent="0.3">
      <c r="A50" s="71" t="s">
        <v>103</v>
      </c>
      <c r="B50" s="78" t="s">
        <v>104</v>
      </c>
      <c r="C50" s="71" t="s">
        <v>19</v>
      </c>
      <c r="D50" s="71" t="s">
        <v>100</v>
      </c>
      <c r="E50" s="79"/>
      <c r="F50" s="64"/>
    </row>
    <row r="51" spans="1:6" x14ac:dyDescent="0.3">
      <c r="A51" s="71" t="s">
        <v>105</v>
      </c>
      <c r="B51" s="101" t="s">
        <v>106</v>
      </c>
      <c r="C51" s="104" t="s">
        <v>107</v>
      </c>
      <c r="D51" s="104" t="s">
        <v>100</v>
      </c>
      <c r="E51" s="79"/>
      <c r="F51" s="64"/>
    </row>
    <row r="52" spans="1:6" x14ac:dyDescent="0.3">
      <c r="A52" s="71" t="s">
        <v>108</v>
      </c>
      <c r="B52" s="103" t="s">
        <v>293</v>
      </c>
      <c r="C52" s="71" t="s">
        <v>102</v>
      </c>
      <c r="D52" s="71" t="s">
        <v>100</v>
      </c>
      <c r="E52" s="71" t="s">
        <v>100</v>
      </c>
      <c r="F52" s="64"/>
    </row>
    <row r="53" spans="1:6" x14ac:dyDescent="0.3">
      <c r="A53" s="71" t="s">
        <v>109</v>
      </c>
      <c r="B53" s="78" t="s">
        <v>104</v>
      </c>
      <c r="C53" s="71" t="s">
        <v>19</v>
      </c>
      <c r="D53" s="71" t="s">
        <v>100</v>
      </c>
      <c r="E53" s="79"/>
      <c r="F53" s="64"/>
    </row>
    <row r="54" spans="1:6" x14ac:dyDescent="0.3">
      <c r="A54" s="104" t="s">
        <v>110</v>
      </c>
      <c r="B54" s="101" t="s">
        <v>106</v>
      </c>
      <c r="C54" s="104" t="s">
        <v>107</v>
      </c>
      <c r="D54" s="104" t="s">
        <v>100</v>
      </c>
      <c r="E54" s="79"/>
      <c r="F54" s="64"/>
    </row>
    <row r="55" spans="1:6" x14ac:dyDescent="0.3">
      <c r="A55" s="71" t="s">
        <v>111</v>
      </c>
      <c r="B55" s="103" t="s">
        <v>293</v>
      </c>
      <c r="C55" s="71" t="s">
        <v>102</v>
      </c>
      <c r="D55" s="71" t="s">
        <v>100</v>
      </c>
      <c r="E55" s="71" t="s">
        <v>100</v>
      </c>
      <c r="F55" s="64"/>
    </row>
    <row r="56" spans="1:6" x14ac:dyDescent="0.3">
      <c r="A56" s="71" t="s">
        <v>112</v>
      </c>
      <c r="B56" s="78" t="s">
        <v>104</v>
      </c>
      <c r="C56" s="71" t="s">
        <v>19</v>
      </c>
      <c r="D56" s="71" t="s">
        <v>100</v>
      </c>
      <c r="E56" s="79"/>
      <c r="F56" s="64"/>
    </row>
    <row r="57" spans="1:6" x14ac:dyDescent="0.3">
      <c r="A57" s="104" t="s">
        <v>113</v>
      </c>
      <c r="B57" s="101" t="s">
        <v>106</v>
      </c>
      <c r="C57" s="104" t="s">
        <v>107</v>
      </c>
      <c r="D57" s="104" t="s">
        <v>100</v>
      </c>
      <c r="E57" s="79"/>
      <c r="F57" s="64"/>
    </row>
    <row r="58" spans="1:6" x14ac:dyDescent="0.3">
      <c r="A58" s="71" t="s">
        <v>114</v>
      </c>
      <c r="B58" s="103" t="s">
        <v>294</v>
      </c>
      <c r="C58" s="71" t="s">
        <v>102</v>
      </c>
      <c r="D58" s="71" t="s">
        <v>100</v>
      </c>
      <c r="E58" s="71" t="s">
        <v>100</v>
      </c>
      <c r="F58" s="64"/>
    </row>
    <row r="59" spans="1:6" x14ac:dyDescent="0.3">
      <c r="A59" s="71" t="s">
        <v>115</v>
      </c>
      <c r="B59" s="78" t="s">
        <v>104</v>
      </c>
      <c r="C59" s="71" t="s">
        <v>19</v>
      </c>
      <c r="D59" s="71" t="s">
        <v>100</v>
      </c>
      <c r="E59" s="79"/>
      <c r="F59" s="64"/>
    </row>
    <row r="60" spans="1:6" x14ac:dyDescent="0.3">
      <c r="A60" s="104" t="s">
        <v>116</v>
      </c>
      <c r="B60" s="101" t="s">
        <v>106</v>
      </c>
      <c r="C60" s="104" t="s">
        <v>107</v>
      </c>
      <c r="D60" s="104" t="s">
        <v>100</v>
      </c>
      <c r="E60" s="79"/>
      <c r="F60" s="64"/>
    </row>
    <row r="61" spans="1:6" x14ac:dyDescent="0.3">
      <c r="A61" s="71" t="s">
        <v>117</v>
      </c>
      <c r="B61" s="103" t="s">
        <v>293</v>
      </c>
      <c r="C61" s="71" t="s">
        <v>102</v>
      </c>
      <c r="D61" s="71" t="s">
        <v>100</v>
      </c>
      <c r="E61" s="71" t="s">
        <v>100</v>
      </c>
      <c r="F61" s="64"/>
    </row>
    <row r="62" spans="1:6" x14ac:dyDescent="0.3">
      <c r="A62" s="71" t="s">
        <v>118</v>
      </c>
      <c r="B62" s="78" t="s">
        <v>104</v>
      </c>
      <c r="C62" s="71" t="s">
        <v>19</v>
      </c>
      <c r="D62" s="71" t="s">
        <v>100</v>
      </c>
      <c r="E62" s="79"/>
      <c r="F62" s="64"/>
    </row>
    <row r="63" spans="1:6" x14ac:dyDescent="0.3">
      <c r="A63" s="71" t="s">
        <v>119</v>
      </c>
      <c r="B63" s="101" t="s">
        <v>106</v>
      </c>
      <c r="C63" s="104" t="s">
        <v>107</v>
      </c>
      <c r="D63" s="104" t="s">
        <v>100</v>
      </c>
      <c r="E63" s="79"/>
      <c r="F63" s="64"/>
    </row>
    <row r="64" spans="1:6" x14ac:dyDescent="0.3">
      <c r="A64" s="71" t="s">
        <v>120</v>
      </c>
      <c r="B64" s="103" t="s">
        <v>293</v>
      </c>
      <c r="C64" s="71" t="s">
        <v>102</v>
      </c>
      <c r="D64" s="71" t="s">
        <v>100</v>
      </c>
      <c r="E64" s="71" t="s">
        <v>100</v>
      </c>
      <c r="F64" s="64"/>
    </row>
    <row r="65" spans="1:6" x14ac:dyDescent="0.3">
      <c r="A65" s="71" t="s">
        <v>121</v>
      </c>
      <c r="B65" s="78" t="s">
        <v>104</v>
      </c>
      <c r="C65" s="71" t="s">
        <v>19</v>
      </c>
      <c r="D65" s="71" t="s">
        <v>100</v>
      </c>
      <c r="E65" s="79"/>
      <c r="F65" s="64"/>
    </row>
    <row r="66" spans="1:6" x14ac:dyDescent="0.3">
      <c r="A66" s="104" t="s">
        <v>122</v>
      </c>
      <c r="B66" s="101" t="s">
        <v>106</v>
      </c>
      <c r="C66" s="104" t="s">
        <v>107</v>
      </c>
      <c r="D66" s="104" t="s">
        <v>100</v>
      </c>
      <c r="E66" s="79"/>
      <c r="F66" s="64"/>
    </row>
    <row r="67" spans="1:6" x14ac:dyDescent="0.3">
      <c r="A67" s="71" t="s">
        <v>123</v>
      </c>
      <c r="B67" s="103" t="s">
        <v>293</v>
      </c>
      <c r="C67" s="71" t="s">
        <v>102</v>
      </c>
      <c r="D67" s="71" t="s">
        <v>100</v>
      </c>
      <c r="E67" s="71" t="s">
        <v>100</v>
      </c>
      <c r="F67" s="64"/>
    </row>
    <row r="68" spans="1:6" x14ac:dyDescent="0.3">
      <c r="A68" s="71" t="s">
        <v>124</v>
      </c>
      <c r="B68" s="78" t="s">
        <v>104</v>
      </c>
      <c r="C68" s="71" t="s">
        <v>19</v>
      </c>
      <c r="D68" s="71" t="s">
        <v>100</v>
      </c>
      <c r="E68" s="79"/>
      <c r="F68" s="64"/>
    </row>
    <row r="69" spans="1:6" x14ac:dyDescent="0.3">
      <c r="A69" s="104" t="s">
        <v>125</v>
      </c>
      <c r="B69" s="101" t="s">
        <v>106</v>
      </c>
      <c r="C69" s="104" t="s">
        <v>107</v>
      </c>
      <c r="D69" s="104" t="s">
        <v>100</v>
      </c>
      <c r="E69" s="79"/>
      <c r="F69" s="64"/>
    </row>
    <row r="70" spans="1:6" x14ac:dyDescent="0.3">
      <c r="A70" s="71" t="s">
        <v>126</v>
      </c>
      <c r="B70" s="103" t="s">
        <v>293</v>
      </c>
      <c r="C70" s="71" t="s">
        <v>102</v>
      </c>
      <c r="D70" s="71" t="s">
        <v>100</v>
      </c>
      <c r="E70" s="71" t="s">
        <v>100</v>
      </c>
      <c r="F70" s="64"/>
    </row>
    <row r="71" spans="1:6" x14ac:dyDescent="0.3">
      <c r="A71" s="71" t="s">
        <v>127</v>
      </c>
      <c r="B71" s="78" t="s">
        <v>104</v>
      </c>
      <c r="C71" s="71" t="s">
        <v>19</v>
      </c>
      <c r="D71" s="71" t="s">
        <v>100</v>
      </c>
      <c r="E71" s="79"/>
      <c r="F71" s="64"/>
    </row>
    <row r="72" spans="1:6" x14ac:dyDescent="0.3">
      <c r="A72" s="71" t="s">
        <v>128</v>
      </c>
      <c r="B72" s="101" t="s">
        <v>106</v>
      </c>
      <c r="C72" s="104" t="s">
        <v>107</v>
      </c>
      <c r="D72" s="104" t="s">
        <v>100</v>
      </c>
      <c r="E72" s="79"/>
      <c r="F72" s="64"/>
    </row>
    <row r="73" spans="1:6" x14ac:dyDescent="0.3">
      <c r="A73" s="71" t="s">
        <v>129</v>
      </c>
      <c r="B73" s="103" t="s">
        <v>293</v>
      </c>
      <c r="C73" s="71" t="s">
        <v>102</v>
      </c>
      <c r="D73" s="71" t="s">
        <v>100</v>
      </c>
      <c r="E73" s="71" t="s">
        <v>100</v>
      </c>
      <c r="F73" s="64"/>
    </row>
    <row r="74" spans="1:6" x14ac:dyDescent="0.3">
      <c r="A74" s="71" t="s">
        <v>130</v>
      </c>
      <c r="B74" s="78" t="s">
        <v>104</v>
      </c>
      <c r="C74" s="71" t="s">
        <v>19</v>
      </c>
      <c r="D74" s="71" t="s">
        <v>100</v>
      </c>
      <c r="E74" s="79"/>
      <c r="F74" s="64"/>
    </row>
    <row r="75" spans="1:6" x14ac:dyDescent="0.3">
      <c r="A75" s="104" t="s">
        <v>131</v>
      </c>
      <c r="B75" s="101" t="s">
        <v>106</v>
      </c>
      <c r="C75" s="104" t="s">
        <v>107</v>
      </c>
      <c r="D75" s="104" t="s">
        <v>100</v>
      </c>
      <c r="E75" s="79"/>
      <c r="F75" s="64"/>
    </row>
    <row r="76" spans="1:6" x14ac:dyDescent="0.3">
      <c r="A76" s="71" t="s">
        <v>132</v>
      </c>
      <c r="B76" s="103" t="s">
        <v>293</v>
      </c>
      <c r="C76" s="71" t="s">
        <v>102</v>
      </c>
      <c r="D76" s="71" t="s">
        <v>100</v>
      </c>
      <c r="E76" s="71" t="s">
        <v>100</v>
      </c>
      <c r="F76" s="64"/>
    </row>
    <row r="77" spans="1:6" x14ac:dyDescent="0.3">
      <c r="A77" s="71" t="s">
        <v>133</v>
      </c>
      <c r="B77" s="78" t="s">
        <v>104</v>
      </c>
      <c r="C77" s="71" t="s">
        <v>19</v>
      </c>
      <c r="D77" s="71" t="s">
        <v>100</v>
      </c>
      <c r="E77" s="79"/>
      <c r="F77" s="64"/>
    </row>
    <row r="78" spans="1:6" x14ac:dyDescent="0.3">
      <c r="A78" s="104" t="s">
        <v>134</v>
      </c>
      <c r="B78" s="101" t="s">
        <v>106</v>
      </c>
      <c r="C78" s="104" t="s">
        <v>107</v>
      </c>
      <c r="D78" s="104" t="s">
        <v>100</v>
      </c>
      <c r="E78" s="79"/>
      <c r="F78" s="64"/>
    </row>
    <row r="79" spans="1:6" x14ac:dyDescent="0.3">
      <c r="A79" s="71" t="s">
        <v>135</v>
      </c>
      <c r="B79" s="103" t="s">
        <v>293</v>
      </c>
      <c r="C79" s="71" t="s">
        <v>102</v>
      </c>
      <c r="D79" s="71" t="s">
        <v>100</v>
      </c>
      <c r="E79" s="71" t="s">
        <v>100</v>
      </c>
      <c r="F79" s="64"/>
    </row>
    <row r="80" spans="1:6" x14ac:dyDescent="0.3">
      <c r="A80" s="71" t="s">
        <v>136</v>
      </c>
      <c r="B80" s="78" t="s">
        <v>104</v>
      </c>
      <c r="C80" s="71" t="s">
        <v>19</v>
      </c>
      <c r="D80" s="71" t="s">
        <v>100</v>
      </c>
      <c r="E80" s="79"/>
      <c r="F80" s="64"/>
    </row>
    <row r="81" spans="1:6" x14ac:dyDescent="0.3">
      <c r="A81" s="71" t="s">
        <v>137</v>
      </c>
      <c r="B81" s="101" t="s">
        <v>106</v>
      </c>
      <c r="C81" s="104" t="s">
        <v>107</v>
      </c>
      <c r="D81" s="104" t="s">
        <v>100</v>
      </c>
      <c r="E81" s="79"/>
      <c r="F81" s="64"/>
    </row>
    <row r="82" spans="1:6" x14ac:dyDescent="0.3">
      <c r="A82" s="71" t="s">
        <v>138</v>
      </c>
      <c r="B82" s="103" t="s">
        <v>293</v>
      </c>
      <c r="C82" s="71" t="s">
        <v>102</v>
      </c>
      <c r="D82" s="71" t="s">
        <v>100</v>
      </c>
      <c r="E82" s="71" t="s">
        <v>100</v>
      </c>
      <c r="F82" s="64"/>
    </row>
    <row r="83" spans="1:6" x14ac:dyDescent="0.3">
      <c r="A83" s="71" t="s">
        <v>139</v>
      </c>
      <c r="B83" s="78" t="s">
        <v>104</v>
      </c>
      <c r="C83" s="71" t="s">
        <v>19</v>
      </c>
      <c r="D83" s="71" t="s">
        <v>100</v>
      </c>
      <c r="E83" s="79"/>
      <c r="F83" s="64"/>
    </row>
    <row r="84" spans="1:6" x14ac:dyDescent="0.3">
      <c r="A84" s="71" t="s">
        <v>140</v>
      </c>
      <c r="B84" s="101" t="s">
        <v>106</v>
      </c>
      <c r="C84" s="104" t="s">
        <v>107</v>
      </c>
      <c r="D84" s="104" t="s">
        <v>100</v>
      </c>
      <c r="E84" s="79"/>
      <c r="F84" s="64"/>
    </row>
    <row r="85" spans="1:6" x14ac:dyDescent="0.3">
      <c r="A85" s="71" t="s">
        <v>141</v>
      </c>
      <c r="B85" s="103" t="s">
        <v>293</v>
      </c>
      <c r="C85" s="71" t="s">
        <v>102</v>
      </c>
      <c r="D85" s="71" t="s">
        <v>100</v>
      </c>
      <c r="E85" s="71" t="s">
        <v>100</v>
      </c>
      <c r="F85" s="64"/>
    </row>
    <row r="86" spans="1:6" x14ac:dyDescent="0.3">
      <c r="A86" s="71" t="s">
        <v>142</v>
      </c>
      <c r="B86" s="78" t="s">
        <v>104</v>
      </c>
      <c r="C86" s="71" t="s">
        <v>19</v>
      </c>
      <c r="D86" s="71" t="s">
        <v>100</v>
      </c>
      <c r="E86" s="79"/>
      <c r="F86" s="64"/>
    </row>
    <row r="87" spans="1:6" x14ac:dyDescent="0.3">
      <c r="A87" s="71" t="s">
        <v>143</v>
      </c>
      <c r="B87" s="101" t="s">
        <v>106</v>
      </c>
      <c r="C87" s="104" t="s">
        <v>107</v>
      </c>
      <c r="D87" s="104" t="s">
        <v>100</v>
      </c>
      <c r="E87" s="79"/>
      <c r="F87" s="64"/>
    </row>
    <row r="88" spans="1:6" x14ac:dyDescent="0.3">
      <c r="A88" s="71" t="s">
        <v>144</v>
      </c>
      <c r="B88" s="103" t="s">
        <v>293</v>
      </c>
      <c r="C88" s="71" t="s">
        <v>102</v>
      </c>
      <c r="D88" s="71" t="s">
        <v>100</v>
      </c>
      <c r="E88" s="71" t="s">
        <v>100</v>
      </c>
      <c r="F88" s="64"/>
    </row>
    <row r="89" spans="1:6" x14ac:dyDescent="0.3">
      <c r="A89" s="71" t="s">
        <v>145</v>
      </c>
      <c r="B89" s="78" t="s">
        <v>104</v>
      </c>
      <c r="C89" s="71" t="s">
        <v>19</v>
      </c>
      <c r="D89" s="71" t="s">
        <v>100</v>
      </c>
      <c r="E89" s="79"/>
      <c r="F89" s="64"/>
    </row>
    <row r="90" spans="1:6" x14ac:dyDescent="0.3">
      <c r="A90" s="71" t="s">
        <v>146</v>
      </c>
      <c r="B90" s="101" t="s">
        <v>106</v>
      </c>
      <c r="C90" s="104" t="s">
        <v>107</v>
      </c>
      <c r="D90" s="104" t="s">
        <v>100</v>
      </c>
      <c r="E90" s="79"/>
      <c r="F90" s="64"/>
    </row>
    <row r="91" spans="1:6" x14ac:dyDescent="0.3">
      <c r="A91" s="71" t="s">
        <v>147</v>
      </c>
      <c r="B91" s="103" t="s">
        <v>293</v>
      </c>
      <c r="C91" s="71" t="s">
        <v>102</v>
      </c>
      <c r="D91" s="71" t="s">
        <v>100</v>
      </c>
      <c r="E91" s="71" t="s">
        <v>100</v>
      </c>
      <c r="F91" s="64"/>
    </row>
    <row r="92" spans="1:6" x14ac:dyDescent="0.3">
      <c r="A92" s="71" t="s">
        <v>148</v>
      </c>
      <c r="B92" s="78" t="s">
        <v>104</v>
      </c>
      <c r="C92" s="71" t="s">
        <v>19</v>
      </c>
      <c r="D92" s="71" t="s">
        <v>100</v>
      </c>
      <c r="E92" s="79"/>
      <c r="F92" s="64"/>
    </row>
    <row r="93" spans="1:6" x14ac:dyDescent="0.3">
      <c r="A93" s="71" t="s">
        <v>149</v>
      </c>
      <c r="B93" s="101" t="s">
        <v>106</v>
      </c>
      <c r="C93" s="104" t="s">
        <v>107</v>
      </c>
      <c r="D93" s="104" t="s">
        <v>100</v>
      </c>
      <c r="E93" s="79"/>
      <c r="F93" s="64"/>
    </row>
    <row r="94" spans="1:6" x14ac:dyDescent="0.3">
      <c r="A94" s="71" t="s">
        <v>150</v>
      </c>
      <c r="B94" s="103" t="s">
        <v>293</v>
      </c>
      <c r="C94" s="71" t="s">
        <v>102</v>
      </c>
      <c r="D94" s="71" t="s">
        <v>100</v>
      </c>
      <c r="E94" s="71" t="s">
        <v>100</v>
      </c>
      <c r="F94" s="64"/>
    </row>
    <row r="95" spans="1:6" x14ac:dyDescent="0.3">
      <c r="A95" s="71" t="s">
        <v>151</v>
      </c>
      <c r="B95" s="78" t="s">
        <v>104</v>
      </c>
      <c r="C95" s="71" t="s">
        <v>19</v>
      </c>
      <c r="D95" s="71" t="s">
        <v>100</v>
      </c>
      <c r="E95" s="79"/>
      <c r="F95" s="64"/>
    </row>
    <row r="96" spans="1:6" x14ac:dyDescent="0.3">
      <c r="A96" s="71" t="s">
        <v>152</v>
      </c>
      <c r="B96" s="101" t="s">
        <v>106</v>
      </c>
      <c r="C96" s="104" t="s">
        <v>107</v>
      </c>
      <c r="D96" s="104" t="s">
        <v>100</v>
      </c>
      <c r="E96" s="79"/>
      <c r="F96" s="64"/>
    </row>
    <row r="97" spans="1:6" x14ac:dyDescent="0.3">
      <c r="A97" s="71" t="s">
        <v>153</v>
      </c>
      <c r="B97" s="103" t="s">
        <v>293</v>
      </c>
      <c r="C97" s="71" t="s">
        <v>102</v>
      </c>
      <c r="D97" s="71" t="s">
        <v>100</v>
      </c>
      <c r="E97" s="71" t="s">
        <v>100</v>
      </c>
      <c r="F97" s="64"/>
    </row>
    <row r="98" spans="1:6" x14ac:dyDescent="0.3">
      <c r="A98" s="71" t="s">
        <v>154</v>
      </c>
      <c r="B98" s="78" t="s">
        <v>104</v>
      </c>
      <c r="C98" s="71" t="s">
        <v>19</v>
      </c>
      <c r="D98" s="71" t="s">
        <v>100</v>
      </c>
      <c r="E98" s="79"/>
      <c r="F98" s="64"/>
    </row>
    <row r="99" spans="1:6" x14ac:dyDescent="0.3">
      <c r="A99" s="71" t="s">
        <v>155</v>
      </c>
      <c r="B99" s="101" t="s">
        <v>106</v>
      </c>
      <c r="C99" s="104" t="s">
        <v>107</v>
      </c>
      <c r="D99" s="104" t="s">
        <v>100</v>
      </c>
      <c r="E99" s="79"/>
      <c r="F99" s="64"/>
    </row>
    <row r="100" spans="1:6" x14ac:dyDescent="0.3">
      <c r="A100" s="71" t="s">
        <v>156</v>
      </c>
      <c r="B100" s="103" t="s">
        <v>293</v>
      </c>
      <c r="C100" s="71" t="s">
        <v>102</v>
      </c>
      <c r="D100" s="71" t="s">
        <v>100</v>
      </c>
      <c r="E100" s="71" t="s">
        <v>100</v>
      </c>
      <c r="F100" s="64"/>
    </row>
    <row r="101" spans="1:6" x14ac:dyDescent="0.3">
      <c r="A101" s="71" t="s">
        <v>157</v>
      </c>
      <c r="B101" s="78" t="s">
        <v>104</v>
      </c>
      <c r="C101" s="71" t="s">
        <v>19</v>
      </c>
      <c r="D101" s="71" t="s">
        <v>100</v>
      </c>
      <c r="E101" s="79"/>
      <c r="F101" s="64"/>
    </row>
    <row r="102" spans="1:6" x14ac:dyDescent="0.3">
      <c r="A102" s="71" t="s">
        <v>158</v>
      </c>
      <c r="B102" s="101" t="s">
        <v>106</v>
      </c>
      <c r="C102" s="104" t="s">
        <v>107</v>
      </c>
      <c r="D102" s="104" t="s">
        <v>100</v>
      </c>
      <c r="E102" s="79"/>
      <c r="F102" s="64"/>
    </row>
    <row r="103" spans="1:6" x14ac:dyDescent="0.3">
      <c r="A103" s="71" t="s">
        <v>159</v>
      </c>
      <c r="B103" s="103" t="s">
        <v>293</v>
      </c>
      <c r="C103" s="71" t="s">
        <v>102</v>
      </c>
      <c r="D103" s="71" t="s">
        <v>100</v>
      </c>
      <c r="E103" s="71" t="s">
        <v>100</v>
      </c>
      <c r="F103" s="64"/>
    </row>
    <row r="104" spans="1:6" x14ac:dyDescent="0.3">
      <c r="A104" s="71" t="s">
        <v>160</v>
      </c>
      <c r="B104" s="78" t="s">
        <v>104</v>
      </c>
      <c r="C104" s="71" t="s">
        <v>19</v>
      </c>
      <c r="D104" s="71" t="s">
        <v>100</v>
      </c>
      <c r="E104" s="79"/>
      <c r="F104" s="64"/>
    </row>
    <row r="105" spans="1:6" x14ac:dyDescent="0.3">
      <c r="A105" s="71" t="s">
        <v>161</v>
      </c>
      <c r="B105" s="101" t="s">
        <v>106</v>
      </c>
      <c r="C105" s="104" t="s">
        <v>107</v>
      </c>
      <c r="D105" s="104" t="s">
        <v>100</v>
      </c>
      <c r="E105" s="79"/>
      <c r="F105" s="64"/>
    </row>
    <row r="106" spans="1:6" x14ac:dyDescent="0.3">
      <c r="A106" s="71" t="s">
        <v>162</v>
      </c>
      <c r="B106" s="103" t="s">
        <v>293</v>
      </c>
      <c r="C106" s="71" t="s">
        <v>102</v>
      </c>
      <c r="D106" s="71" t="s">
        <v>100</v>
      </c>
      <c r="E106" s="71"/>
      <c r="F106" s="64"/>
    </row>
    <row r="107" spans="1:6" x14ac:dyDescent="0.3">
      <c r="A107" s="71" t="s">
        <v>163</v>
      </c>
      <c r="B107" s="78" t="s">
        <v>104</v>
      </c>
      <c r="C107" s="71" t="s">
        <v>19</v>
      </c>
      <c r="D107" s="71" t="s">
        <v>100</v>
      </c>
      <c r="E107" s="79"/>
      <c r="F107" s="64"/>
    </row>
    <row r="108" spans="1:6" x14ac:dyDescent="0.3">
      <c r="A108" s="71" t="s">
        <v>164</v>
      </c>
      <c r="B108" s="101" t="s">
        <v>106</v>
      </c>
      <c r="C108" s="104" t="s">
        <v>107</v>
      </c>
      <c r="D108" s="104" t="s">
        <v>100</v>
      </c>
      <c r="E108" s="79"/>
      <c r="F108" s="64"/>
    </row>
    <row r="109" spans="1:6" ht="16.2" x14ac:dyDescent="0.3">
      <c r="A109" s="71" t="s">
        <v>165</v>
      </c>
      <c r="B109" s="76" t="s">
        <v>295</v>
      </c>
      <c r="C109" s="71" t="s">
        <v>19</v>
      </c>
      <c r="D109" s="71" t="s">
        <v>296</v>
      </c>
      <c r="E109" s="105" t="e">
        <f>ROUND(SIS011_F_Vienanareskain1Kainos1+SIS011_F_Vienanareskain2Kainos1,2)</f>
        <v>#REF!</v>
      </c>
      <c r="F109" s="64"/>
    </row>
    <row r="110" spans="1:6" ht="16.2" x14ac:dyDescent="0.3">
      <c r="A110" s="71" t="s">
        <v>166</v>
      </c>
      <c r="B110" s="78" t="s">
        <v>167</v>
      </c>
      <c r="C110" s="71" t="s">
        <v>19</v>
      </c>
      <c r="D110" s="71" t="s">
        <v>297</v>
      </c>
      <c r="E110" s="79">
        <v>1.26</v>
      </c>
      <c r="F110" s="64"/>
    </row>
    <row r="111" spans="1:6" ht="15" customHeight="1" x14ac:dyDescent="0.3">
      <c r="A111" s="140" t="s">
        <v>168</v>
      </c>
      <c r="B111" s="81" t="s">
        <v>169</v>
      </c>
      <c r="C111" s="71" t="s">
        <v>19</v>
      </c>
      <c r="D111" s="71" t="s">
        <v>298</v>
      </c>
      <c r="E111" s="142" t="e">
        <f>0.22+(20107*SIS011_F_Vidutinesverti1Kainos1)*100/18531063</f>
        <v>#REF!</v>
      </c>
      <c r="F111" s="64"/>
    </row>
    <row r="112" spans="1:6" ht="31.5" customHeight="1" x14ac:dyDescent="0.3">
      <c r="A112" s="144"/>
      <c r="B112" s="82"/>
      <c r="C112" s="71" t="s">
        <v>31</v>
      </c>
      <c r="D112" s="83" t="s">
        <v>238</v>
      </c>
      <c r="E112" s="145"/>
      <c r="F112" s="64"/>
    </row>
    <row r="113" spans="1:6" x14ac:dyDescent="0.3">
      <c r="A113" s="71" t="s">
        <v>170</v>
      </c>
      <c r="B113" s="106" t="s">
        <v>299</v>
      </c>
      <c r="C113" s="107"/>
      <c r="D113" s="107"/>
      <c r="E113" s="108"/>
      <c r="F113" s="64"/>
    </row>
    <row r="114" spans="1:6" ht="18" x14ac:dyDescent="0.3">
      <c r="A114" s="71" t="s">
        <v>171</v>
      </c>
      <c r="B114" s="78" t="s">
        <v>300</v>
      </c>
      <c r="C114" s="71" t="s">
        <v>172</v>
      </c>
      <c r="D114" s="71" t="s">
        <v>301</v>
      </c>
      <c r="E114" s="79">
        <v>9.23</v>
      </c>
      <c r="F114" s="64"/>
    </row>
    <row r="115" spans="1:6" ht="18" x14ac:dyDescent="0.3">
      <c r="A115" s="71" t="s">
        <v>173</v>
      </c>
      <c r="B115" s="78" t="s">
        <v>300</v>
      </c>
      <c r="C115" s="71" t="s">
        <v>174</v>
      </c>
      <c r="D115" s="71" t="s">
        <v>302</v>
      </c>
      <c r="E115" s="79">
        <v>13.93</v>
      </c>
      <c r="F115" s="64"/>
    </row>
    <row r="116" spans="1:6" ht="16.2" x14ac:dyDescent="0.3">
      <c r="A116" s="71" t="s">
        <v>175</v>
      </c>
      <c r="B116" s="78" t="s">
        <v>176</v>
      </c>
      <c r="C116" s="71" t="s">
        <v>19</v>
      </c>
      <c r="D116" s="71" t="s">
        <v>303</v>
      </c>
      <c r="E116" s="105" t="e">
        <f>SIS011_F_Vienanareskain2Kainos1</f>
        <v>#REF!</v>
      </c>
      <c r="F116" s="64"/>
    </row>
    <row r="117" spans="1:6" x14ac:dyDescent="0.3">
      <c r="A117" s="69" t="s">
        <v>177</v>
      </c>
      <c r="B117" s="73" t="s">
        <v>178</v>
      </c>
      <c r="C117" s="74"/>
      <c r="D117" s="74"/>
      <c r="E117" s="109"/>
      <c r="F117" s="64"/>
    </row>
    <row r="118" spans="1:6" ht="16.2" x14ac:dyDescent="0.3">
      <c r="A118" s="71" t="s">
        <v>179</v>
      </c>
      <c r="B118" s="101" t="s">
        <v>304</v>
      </c>
      <c r="C118" s="71" t="s">
        <v>19</v>
      </c>
      <c r="D118" s="71" t="s">
        <v>305</v>
      </c>
      <c r="E118" s="105" t="e">
        <f>ROUND(E119+E120,2)</f>
        <v>#REF!</v>
      </c>
      <c r="F118" s="64"/>
    </row>
    <row r="119" spans="1:6" ht="16.2" x14ac:dyDescent="0.3">
      <c r="A119" s="71" t="s">
        <v>180</v>
      </c>
      <c r="B119" s="78" t="s">
        <v>181</v>
      </c>
      <c r="C119" s="71" t="s">
        <v>19</v>
      </c>
      <c r="D119" s="71" t="s">
        <v>306</v>
      </c>
      <c r="E119" s="79">
        <v>1.1399999999999999</v>
      </c>
      <c r="F119" s="64"/>
    </row>
    <row r="120" spans="1:6" ht="16.5" customHeight="1" x14ac:dyDescent="0.3">
      <c r="A120" s="140" t="s">
        <v>182</v>
      </c>
      <c r="B120" s="81" t="s">
        <v>183</v>
      </c>
      <c r="C120" s="71" t="s">
        <v>19</v>
      </c>
      <c r="D120" s="71" t="s">
        <v>307</v>
      </c>
      <c r="E120" s="142" t="e">
        <f>SUM(0.11+(2439046*E12)/16092017)</f>
        <v>#REF!</v>
      </c>
      <c r="F120" s="64"/>
    </row>
    <row r="121" spans="1:6" ht="35.25" customHeight="1" x14ac:dyDescent="0.3">
      <c r="A121" s="144"/>
      <c r="B121" s="82"/>
      <c r="C121" s="71" t="s">
        <v>31</v>
      </c>
      <c r="D121" s="83" t="s">
        <v>239</v>
      </c>
      <c r="E121" s="145"/>
      <c r="F121" s="64"/>
    </row>
    <row r="122" spans="1:6" ht="17.25" customHeight="1" x14ac:dyDescent="0.3">
      <c r="A122" s="71" t="s">
        <v>184</v>
      </c>
      <c r="B122" s="106" t="s">
        <v>308</v>
      </c>
      <c r="C122" s="107"/>
      <c r="D122" s="107"/>
      <c r="E122" s="108"/>
      <c r="F122" s="64"/>
    </row>
    <row r="123" spans="1:6" ht="18" x14ac:dyDescent="0.3">
      <c r="A123" s="71" t="s">
        <v>185</v>
      </c>
      <c r="B123" s="78" t="s">
        <v>300</v>
      </c>
      <c r="C123" s="71" t="s">
        <v>172</v>
      </c>
      <c r="D123" s="71" t="s">
        <v>309</v>
      </c>
      <c r="E123" s="79">
        <v>8.31</v>
      </c>
      <c r="F123" s="64"/>
    </row>
    <row r="124" spans="1:6" ht="18" x14ac:dyDescent="0.3">
      <c r="A124" s="71" t="s">
        <v>186</v>
      </c>
      <c r="B124" s="78" t="s">
        <v>300</v>
      </c>
      <c r="C124" s="71" t="s">
        <v>174</v>
      </c>
      <c r="D124" s="71" t="s">
        <v>310</v>
      </c>
      <c r="E124" s="79">
        <v>10.9</v>
      </c>
      <c r="F124" s="64"/>
    </row>
    <row r="125" spans="1:6" ht="16.2" x14ac:dyDescent="0.3">
      <c r="A125" s="71" t="s">
        <v>187</v>
      </c>
      <c r="B125" s="78" t="s">
        <v>188</v>
      </c>
      <c r="C125" s="71" t="s">
        <v>19</v>
      </c>
      <c r="D125" s="71" t="s">
        <v>311</v>
      </c>
      <c r="E125" s="105" t="e">
        <f>SIS011_F_Vienanaressilu2Kainos1</f>
        <v>#REF!</v>
      </c>
      <c r="F125" s="64"/>
    </row>
    <row r="126" spans="1:6" x14ac:dyDescent="0.3">
      <c r="A126" s="69" t="s">
        <v>189</v>
      </c>
      <c r="B126" s="73" t="s">
        <v>190</v>
      </c>
      <c r="C126" s="74"/>
      <c r="D126" s="74"/>
      <c r="E126" s="109"/>
      <c r="F126" s="64"/>
    </row>
    <row r="127" spans="1:6" ht="16.2" x14ac:dyDescent="0.3">
      <c r="A127" s="71" t="s">
        <v>191</v>
      </c>
      <c r="B127" s="78" t="s">
        <v>192</v>
      </c>
      <c r="C127" s="71" t="s">
        <v>19</v>
      </c>
      <c r="D127" s="71" t="s">
        <v>312</v>
      </c>
      <c r="E127" s="79">
        <v>0.2</v>
      </c>
      <c r="F127" s="64"/>
    </row>
    <row r="128" spans="1:6" ht="18" x14ac:dyDescent="0.3">
      <c r="A128" s="71" t="s">
        <v>193</v>
      </c>
      <c r="B128" s="78" t="s">
        <v>194</v>
      </c>
      <c r="C128" s="71" t="s">
        <v>172</v>
      </c>
      <c r="D128" s="71" t="s">
        <v>313</v>
      </c>
      <c r="E128" s="79">
        <v>1.47</v>
      </c>
      <c r="F128" s="64"/>
    </row>
    <row r="129" spans="1:6" ht="18" x14ac:dyDescent="0.3">
      <c r="A129" s="71" t="s">
        <v>195</v>
      </c>
      <c r="B129" s="78" t="s">
        <v>194</v>
      </c>
      <c r="C129" s="71" t="s">
        <v>174</v>
      </c>
      <c r="D129" s="71" t="s">
        <v>314</v>
      </c>
      <c r="E129" s="79">
        <v>1.93</v>
      </c>
      <c r="F129" s="64"/>
    </row>
    <row r="130" spans="1:6" x14ac:dyDescent="0.3">
      <c r="A130" s="69" t="s">
        <v>196</v>
      </c>
      <c r="B130" s="76" t="s">
        <v>315</v>
      </c>
      <c r="C130" s="69" t="s">
        <v>19</v>
      </c>
      <c r="D130" s="71"/>
      <c r="E130" s="77">
        <f>ROUND(E131+E132+E133+E134+E135+E136+E137+E138+E139+E140,2)</f>
        <v>0.96</v>
      </c>
      <c r="F130" s="64"/>
    </row>
    <row r="131" spans="1:6" ht="48" customHeight="1" x14ac:dyDescent="0.3">
      <c r="A131" s="71" t="s">
        <v>197</v>
      </c>
      <c r="B131" s="103" t="s">
        <v>240</v>
      </c>
      <c r="C131" s="71" t="s">
        <v>19</v>
      </c>
      <c r="D131" s="110" t="s">
        <v>241</v>
      </c>
      <c r="E131" s="111">
        <v>0.96</v>
      </c>
      <c r="F131" s="64"/>
    </row>
    <row r="132" spans="1:6" ht="44.25" customHeight="1" x14ac:dyDescent="0.3">
      <c r="A132" s="71" t="s">
        <v>198</v>
      </c>
      <c r="B132" s="103" t="s">
        <v>316</v>
      </c>
      <c r="C132" s="71" t="s">
        <v>19</v>
      </c>
      <c r="D132" s="110" t="s">
        <v>317</v>
      </c>
      <c r="E132" s="111"/>
      <c r="F132" s="64"/>
    </row>
    <row r="133" spans="1:6" ht="45" customHeight="1" x14ac:dyDescent="0.3">
      <c r="A133" s="71" t="s">
        <v>199</v>
      </c>
      <c r="B133" s="103" t="s">
        <v>316</v>
      </c>
      <c r="C133" s="71" t="s">
        <v>19</v>
      </c>
      <c r="D133" s="110" t="s">
        <v>317</v>
      </c>
      <c r="E133" s="111"/>
      <c r="F133" s="64"/>
    </row>
    <row r="134" spans="1:6" ht="45" customHeight="1" x14ac:dyDescent="0.3">
      <c r="A134" s="71" t="s">
        <v>200</v>
      </c>
      <c r="B134" s="103" t="s">
        <v>316</v>
      </c>
      <c r="C134" s="71" t="s">
        <v>19</v>
      </c>
      <c r="D134" s="110" t="s">
        <v>317</v>
      </c>
      <c r="E134" s="111"/>
      <c r="F134" s="64"/>
    </row>
    <row r="135" spans="1:6" ht="45" customHeight="1" x14ac:dyDescent="0.3">
      <c r="A135" s="71" t="s">
        <v>201</v>
      </c>
      <c r="B135" s="103" t="s">
        <v>316</v>
      </c>
      <c r="C135" s="71" t="s">
        <v>19</v>
      </c>
      <c r="D135" s="110" t="s">
        <v>317</v>
      </c>
      <c r="E135" s="111"/>
      <c r="F135" s="64"/>
    </row>
    <row r="136" spans="1:6" ht="54" customHeight="1" x14ac:dyDescent="0.3">
      <c r="A136" s="71" t="s">
        <v>202</v>
      </c>
      <c r="B136" s="103" t="s">
        <v>316</v>
      </c>
      <c r="C136" s="71" t="s">
        <v>19</v>
      </c>
      <c r="D136" s="110" t="s">
        <v>317</v>
      </c>
      <c r="E136" s="111"/>
      <c r="F136" s="64"/>
    </row>
    <row r="137" spans="1:6" ht="45" customHeight="1" x14ac:dyDescent="0.3">
      <c r="A137" s="71" t="s">
        <v>203</v>
      </c>
      <c r="B137" s="103" t="s">
        <v>316</v>
      </c>
      <c r="C137" s="71" t="s">
        <v>19</v>
      </c>
      <c r="D137" s="110" t="s">
        <v>317</v>
      </c>
      <c r="E137" s="111"/>
      <c r="F137" s="64"/>
    </row>
    <row r="138" spans="1:6" ht="45" customHeight="1" x14ac:dyDescent="0.3">
      <c r="A138" s="71" t="s">
        <v>204</v>
      </c>
      <c r="B138" s="103" t="s">
        <v>316</v>
      </c>
      <c r="C138" s="71" t="s">
        <v>19</v>
      </c>
      <c r="D138" s="110" t="s">
        <v>317</v>
      </c>
      <c r="E138" s="111"/>
      <c r="F138" s="64"/>
    </row>
    <row r="139" spans="1:6" ht="45" customHeight="1" x14ac:dyDescent="0.3">
      <c r="A139" s="71" t="s">
        <v>205</v>
      </c>
      <c r="B139" s="103" t="s">
        <v>316</v>
      </c>
      <c r="C139" s="71" t="s">
        <v>19</v>
      </c>
      <c r="D139" s="110" t="s">
        <v>317</v>
      </c>
      <c r="E139" s="111"/>
      <c r="F139" s="64"/>
    </row>
    <row r="140" spans="1:6" ht="45" customHeight="1" x14ac:dyDescent="0.3">
      <c r="A140" s="71" t="s">
        <v>206</v>
      </c>
      <c r="B140" s="103" t="s">
        <v>316</v>
      </c>
      <c r="C140" s="71" t="s">
        <v>19</v>
      </c>
      <c r="D140" s="110" t="s">
        <v>317</v>
      </c>
      <c r="E140" s="111"/>
      <c r="F140" s="64"/>
    </row>
    <row r="141" spans="1:6" x14ac:dyDescent="0.3">
      <c r="A141" s="69" t="s">
        <v>207</v>
      </c>
      <c r="B141" s="76" t="s">
        <v>318</v>
      </c>
      <c r="C141" s="69" t="s">
        <v>19</v>
      </c>
      <c r="D141" s="71"/>
      <c r="E141" s="77" t="e">
        <f>ROUND(E109+E118+E127+E130,2)</f>
        <v>#REF!</v>
      </c>
      <c r="F141" s="64"/>
    </row>
    <row r="142" spans="1:6" ht="68.25" customHeight="1" x14ac:dyDescent="0.3">
      <c r="A142" s="69" t="s">
        <v>208</v>
      </c>
      <c r="B142" s="89" t="s">
        <v>209</v>
      </c>
      <c r="C142" s="69" t="s">
        <v>19</v>
      </c>
      <c r="D142" s="110" t="s">
        <v>319</v>
      </c>
      <c r="E142" s="111"/>
      <c r="F142" s="64"/>
    </row>
    <row r="143" spans="1:6" x14ac:dyDescent="0.3">
      <c r="A143" s="69" t="s">
        <v>210</v>
      </c>
      <c r="B143" s="89" t="s">
        <v>320</v>
      </c>
      <c r="C143" s="69" t="s">
        <v>19</v>
      </c>
      <c r="D143" s="71" t="s">
        <v>100</v>
      </c>
      <c r="E143" s="77" t="e">
        <f>ROUND(E141-E142,2)</f>
        <v>#REF!</v>
      </c>
      <c r="F143" s="64"/>
    </row>
    <row r="144" spans="1:6" x14ac:dyDescent="0.3">
      <c r="A144" s="69" t="s">
        <v>211</v>
      </c>
      <c r="B144" s="89" t="s">
        <v>321</v>
      </c>
      <c r="C144" s="69" t="s">
        <v>19</v>
      </c>
      <c r="D144" s="71" t="s">
        <v>100</v>
      </c>
      <c r="E144" s="77" t="e">
        <f>ROUND(E143*1.09,2)</f>
        <v>#REF!</v>
      </c>
      <c r="F144" s="64"/>
    </row>
    <row r="145" spans="1:6" x14ac:dyDescent="0.3">
      <c r="A145" s="69" t="s">
        <v>212</v>
      </c>
      <c r="B145" s="89" t="s">
        <v>322</v>
      </c>
      <c r="C145" s="69" t="s">
        <v>19</v>
      </c>
      <c r="D145" s="71" t="s">
        <v>100</v>
      </c>
      <c r="E145" s="111">
        <v>9.86</v>
      </c>
      <c r="F145" s="64"/>
    </row>
    <row r="146" spans="1:6" x14ac:dyDescent="0.3">
      <c r="A146" s="69" t="s">
        <v>213</v>
      </c>
      <c r="B146" s="89" t="s">
        <v>214</v>
      </c>
      <c r="C146" s="69" t="s">
        <v>215</v>
      </c>
      <c r="D146" s="71" t="s">
        <v>100</v>
      </c>
      <c r="E146" s="77" t="e">
        <f>((-E145 + E143)/ E145)*100</f>
        <v>#REF!</v>
      </c>
      <c r="F146" s="64"/>
    </row>
    <row r="147" spans="1:6" x14ac:dyDescent="0.3">
      <c r="A147" s="71" t="s">
        <v>216</v>
      </c>
      <c r="B147" s="78" t="s">
        <v>217</v>
      </c>
      <c r="C147" s="71" t="s">
        <v>107</v>
      </c>
      <c r="D147" s="133" t="s">
        <v>63</v>
      </c>
      <c r="E147" s="112">
        <v>2248098</v>
      </c>
      <c r="F147" s="64"/>
    </row>
    <row r="148" spans="1:6" x14ac:dyDescent="0.3">
      <c r="A148" s="71" t="s">
        <v>218</v>
      </c>
      <c r="B148" s="78" t="s">
        <v>219</v>
      </c>
      <c r="C148" s="71" t="s">
        <v>107</v>
      </c>
      <c r="D148" s="134"/>
      <c r="E148" s="113">
        <f>SUM(E149:E155)</f>
        <v>2248098</v>
      </c>
      <c r="F148" s="64"/>
    </row>
    <row r="149" spans="1:6" x14ac:dyDescent="0.3">
      <c r="A149" s="71" t="s">
        <v>220</v>
      </c>
      <c r="B149" s="103" t="s">
        <v>323</v>
      </c>
      <c r="C149" s="71" t="s">
        <v>107</v>
      </c>
      <c r="D149" s="134"/>
      <c r="E149" s="112">
        <v>2248098</v>
      </c>
      <c r="F149" s="64"/>
    </row>
    <row r="150" spans="1:6" x14ac:dyDescent="0.3">
      <c r="A150" s="71" t="s">
        <v>221</v>
      </c>
      <c r="B150" s="103" t="s">
        <v>323</v>
      </c>
      <c r="C150" s="71" t="s">
        <v>107</v>
      </c>
      <c r="D150" s="134"/>
      <c r="E150" s="112"/>
      <c r="F150" s="64"/>
    </row>
    <row r="151" spans="1:6" x14ac:dyDescent="0.3">
      <c r="A151" s="71" t="s">
        <v>222</v>
      </c>
      <c r="B151" s="103" t="s">
        <v>323</v>
      </c>
      <c r="C151" s="71" t="s">
        <v>107</v>
      </c>
      <c r="D151" s="134"/>
      <c r="E151" s="112"/>
      <c r="F151" s="64"/>
    </row>
    <row r="152" spans="1:6" x14ac:dyDescent="0.3">
      <c r="A152" s="71" t="s">
        <v>223</v>
      </c>
      <c r="B152" s="103" t="s">
        <v>323</v>
      </c>
      <c r="C152" s="71" t="s">
        <v>107</v>
      </c>
      <c r="D152" s="134"/>
      <c r="E152" s="112"/>
      <c r="F152" s="64"/>
    </row>
    <row r="153" spans="1:6" x14ac:dyDescent="0.3">
      <c r="A153" s="71" t="s">
        <v>224</v>
      </c>
      <c r="B153" s="103" t="s">
        <v>323</v>
      </c>
      <c r="C153" s="71" t="s">
        <v>107</v>
      </c>
      <c r="D153" s="134"/>
      <c r="E153" s="112"/>
      <c r="F153" s="64"/>
    </row>
    <row r="154" spans="1:6" x14ac:dyDescent="0.3">
      <c r="A154" s="71" t="s">
        <v>225</v>
      </c>
      <c r="B154" s="103" t="s">
        <v>323</v>
      </c>
      <c r="C154" s="71" t="s">
        <v>107</v>
      </c>
      <c r="D154" s="134"/>
      <c r="E154" s="112"/>
      <c r="F154" s="64"/>
    </row>
    <row r="155" spans="1:6" x14ac:dyDescent="0.3">
      <c r="A155" s="71" t="s">
        <v>226</v>
      </c>
      <c r="B155" s="103" t="s">
        <v>323</v>
      </c>
      <c r="C155" s="71" t="s">
        <v>107</v>
      </c>
      <c r="D155" s="134"/>
      <c r="E155" s="112"/>
      <c r="F155" s="64"/>
    </row>
    <row r="156" spans="1:6" x14ac:dyDescent="0.3">
      <c r="A156" s="71" t="s">
        <v>227</v>
      </c>
      <c r="B156" s="78" t="s">
        <v>228</v>
      </c>
      <c r="C156" s="71" t="s">
        <v>107</v>
      </c>
      <c r="D156" s="134"/>
      <c r="E156" s="113">
        <f>SUM(E157:E163)</f>
        <v>2062694</v>
      </c>
      <c r="F156" s="64"/>
    </row>
    <row r="157" spans="1:6" x14ac:dyDescent="0.3">
      <c r="A157" s="71" t="s">
        <v>229</v>
      </c>
      <c r="B157" s="103" t="s">
        <v>323</v>
      </c>
      <c r="C157" s="71" t="s">
        <v>107</v>
      </c>
      <c r="D157" s="134"/>
      <c r="E157" s="112">
        <v>2062694</v>
      </c>
      <c r="F157" s="64"/>
    </row>
    <row r="158" spans="1:6" x14ac:dyDescent="0.3">
      <c r="A158" s="71" t="s">
        <v>230</v>
      </c>
      <c r="B158" s="103" t="s">
        <v>323</v>
      </c>
      <c r="C158" s="71" t="s">
        <v>107</v>
      </c>
      <c r="D158" s="134"/>
      <c r="E158" s="112"/>
      <c r="F158" s="64"/>
    </row>
    <row r="159" spans="1:6" x14ac:dyDescent="0.3">
      <c r="A159" s="71" t="s">
        <v>231</v>
      </c>
      <c r="B159" s="103" t="s">
        <v>323</v>
      </c>
      <c r="C159" s="71" t="s">
        <v>107</v>
      </c>
      <c r="D159" s="134"/>
      <c r="E159" s="112"/>
      <c r="F159" s="64"/>
    </row>
    <row r="160" spans="1:6" x14ac:dyDescent="0.3">
      <c r="A160" s="71" t="s">
        <v>232</v>
      </c>
      <c r="B160" s="103" t="s">
        <v>323</v>
      </c>
      <c r="C160" s="71" t="s">
        <v>107</v>
      </c>
      <c r="D160" s="134"/>
      <c r="E160" s="112"/>
      <c r="F160" s="64"/>
    </row>
    <row r="161" spans="1:6" x14ac:dyDescent="0.3">
      <c r="A161" s="71" t="s">
        <v>233</v>
      </c>
      <c r="B161" s="103" t="s">
        <v>323</v>
      </c>
      <c r="C161" s="71" t="s">
        <v>107</v>
      </c>
      <c r="D161" s="134"/>
      <c r="E161" s="112"/>
      <c r="F161" s="64"/>
    </row>
    <row r="162" spans="1:6" x14ac:dyDescent="0.3">
      <c r="A162" s="71" t="s">
        <v>234</v>
      </c>
      <c r="B162" s="103" t="s">
        <v>323</v>
      </c>
      <c r="C162" s="71" t="s">
        <v>107</v>
      </c>
      <c r="D162" s="134"/>
      <c r="E162" s="112"/>
      <c r="F162" s="64"/>
    </row>
    <row r="163" spans="1:6" x14ac:dyDescent="0.3">
      <c r="A163" s="71" t="s">
        <v>235</v>
      </c>
      <c r="B163" s="103" t="s">
        <v>323</v>
      </c>
      <c r="C163" s="71" t="s">
        <v>107</v>
      </c>
      <c r="D163" s="135"/>
      <c r="E163" s="112"/>
      <c r="F163" s="64"/>
    </row>
    <row r="164" spans="1:6" ht="39" customHeight="1" x14ac:dyDescent="0.3">
      <c r="A164" s="114" t="s">
        <v>236</v>
      </c>
      <c r="B164" s="78" t="s">
        <v>237</v>
      </c>
      <c r="C164" s="136" t="s">
        <v>242</v>
      </c>
      <c r="D164" s="137"/>
      <c r="E164" s="138"/>
      <c r="F164" s="64"/>
    </row>
    <row r="165" spans="1:6" x14ac:dyDescent="0.3">
      <c r="A165" s="115"/>
      <c r="B165" s="116"/>
      <c r="C165" s="115"/>
      <c r="D165" s="117"/>
      <c r="E165" s="118"/>
      <c r="F165" s="64"/>
    </row>
    <row r="166" spans="1:6" s="120" customFormat="1" ht="39" customHeight="1" x14ac:dyDescent="0.3">
      <c r="A166" s="139" t="s">
        <v>324</v>
      </c>
      <c r="B166" s="139"/>
      <c r="C166" s="139"/>
      <c r="D166" s="139"/>
      <c r="E166" s="139"/>
      <c r="F166" s="119"/>
    </row>
    <row r="167" spans="1:6" s="120" customFormat="1" ht="28.5" customHeight="1" x14ac:dyDescent="0.3">
      <c r="A167" s="139"/>
      <c r="B167" s="139"/>
      <c r="C167" s="139"/>
      <c r="D167" s="139"/>
      <c r="E167" s="139"/>
      <c r="F167" s="119"/>
    </row>
    <row r="168" spans="1:6" s="120" customFormat="1" ht="18.899999999999999" customHeight="1" x14ac:dyDescent="0.3">
      <c r="A168" s="139"/>
      <c r="B168" s="139"/>
      <c r="C168" s="139"/>
      <c r="D168" s="139"/>
      <c r="E168" s="139"/>
      <c r="F168" s="119"/>
    </row>
    <row r="169" spans="1:6" s="120" customFormat="1" x14ac:dyDescent="0.3">
      <c r="A169" s="139"/>
      <c r="B169" s="139"/>
      <c r="C169" s="139"/>
      <c r="D169" s="139"/>
      <c r="E169" s="139"/>
      <c r="F169" s="119"/>
    </row>
    <row r="170" spans="1:6" s="120" customFormat="1" x14ac:dyDescent="0.3">
      <c r="A170" s="139"/>
      <c r="B170" s="139"/>
      <c r="C170" s="139"/>
      <c r="D170" s="139"/>
      <c r="E170" s="139"/>
      <c r="F170" s="119"/>
    </row>
    <row r="171" spans="1:6" x14ac:dyDescent="0.3">
      <c r="A171" s="139"/>
      <c r="B171" s="139"/>
      <c r="C171" s="139"/>
      <c r="D171" s="139"/>
      <c r="E171" s="139"/>
      <c r="F171" s="64"/>
    </row>
    <row r="172" spans="1:6" x14ac:dyDescent="0.3">
      <c r="A172" s="64"/>
      <c r="B172" s="64"/>
      <c r="C172" s="64"/>
      <c r="D172" s="64"/>
      <c r="E172" s="64"/>
      <c r="F172" s="64"/>
    </row>
    <row r="173" spans="1:6" x14ac:dyDescent="0.3">
      <c r="A173" s="64"/>
      <c r="B173" s="64"/>
      <c r="C173" s="64"/>
      <c r="D173" s="64"/>
      <c r="E173" s="64"/>
      <c r="F173" s="64"/>
    </row>
    <row r="174" spans="1:6" x14ac:dyDescent="0.3">
      <c r="A174" s="64"/>
      <c r="B174" s="64"/>
      <c r="C174" s="64"/>
      <c r="D174" s="64"/>
      <c r="E174" s="64"/>
      <c r="F174" s="64"/>
    </row>
    <row r="175" spans="1:6" x14ac:dyDescent="0.3">
      <c r="A175" s="64"/>
      <c r="B175" s="64"/>
      <c r="C175" s="64"/>
      <c r="D175" s="64"/>
      <c r="E175" s="64"/>
      <c r="F175" s="64"/>
    </row>
    <row r="176" spans="1:6" x14ac:dyDescent="0.3">
      <c r="A176" s="64"/>
      <c r="B176" s="64"/>
      <c r="C176" s="64"/>
      <c r="D176" s="64"/>
      <c r="E176" s="64"/>
      <c r="F176" s="64"/>
    </row>
  </sheetData>
  <mergeCells count="9">
    <mergeCell ref="D147:D163"/>
    <mergeCell ref="C164:E164"/>
    <mergeCell ref="A166:E171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1CB09E66-AC76-4944-9C25-6493A9745FBE}">
      <formula1>$I$10:$I$21</formula1>
    </dataValidation>
    <dataValidation type="list" showErrorMessage="1" errorTitle="Klaida" error="Klaidinga kuro rūšis" sqref="B33 B36 B39 B21 B24 B27 B30 B42" xr:uid="{84495707-CB0A-43B7-8668-86AE0C60151B}">
      <formula1>$G$10:$G$22</formula1>
    </dataValidation>
    <dataValidation showErrorMessage="1" errorTitle="Klaida" error="Klaidinga kuro rūšis" sqref="B17" xr:uid="{71C974E2-3E5B-49A8-A7D6-D72777861E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Audrone Štaroliene</cp:lastModifiedBy>
  <cp:lastPrinted>2023-12-21T12:50:31Z</cp:lastPrinted>
  <dcterms:created xsi:type="dcterms:W3CDTF">2023-06-22T12:20:12Z</dcterms:created>
  <dcterms:modified xsi:type="dcterms:W3CDTF">2024-01-29T08:09:24Z</dcterms:modified>
</cp:coreProperties>
</file>